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user\Documents\Budgets\"/>
    </mc:Choice>
  </mc:AlternateContent>
  <xr:revisionPtr revIDLastSave="0" documentId="8_{9B376838-200B-4D67-9234-06BB80987B12}" xr6:coauthVersionLast="45" xr6:coauthVersionMax="45" xr10:uidLastSave="{00000000-0000-0000-0000-000000000000}"/>
  <bookViews>
    <workbookView xWindow="-108" yWindow="-108" windowWidth="23256" windowHeight="12576" tabRatio="827" firstSheet="1" activeTab="5" xr2:uid="{00000000-000D-0000-FFFF-FFFF00000000}"/>
  </bookViews>
  <sheets>
    <sheet name="Instructions" sheetId="13" state="hidden" r:id="rId1"/>
    <sheet name="Cover Page" sheetId="11" r:id="rId2"/>
    <sheet name="Basis of Budget" sheetId="4" state="hidden" r:id="rId3"/>
    <sheet name="Revenue vs Expense" sheetId="8" r:id="rId4"/>
    <sheet name="Detail List" sheetId="9" state="hidden" r:id="rId5"/>
    <sheet name="2020-2021 Budget (R4)" sheetId="5" r:id="rId6"/>
    <sheet name="Sheet1" sheetId="12" state="hidden" r:id="rId7"/>
    <sheet name="2020-2021 Budget (R0) (2)" sheetId="6" state="hidden" r:id="rId8"/>
  </sheets>
  <definedNames>
    <definedName name="_xlnm._FilterDatabase" localSheetId="7" hidden="1">'2020-2021 Budget (R0) (2)'!$D$2:$D$151</definedName>
    <definedName name="_xlnm._FilterDatabase" localSheetId="5" hidden="1">'2020-2021 Budget (R4)'!$A$2:$J$216</definedName>
    <definedName name="_xlnm.Print_Area" localSheetId="7">'2020-2021 Budget (R0) (2)'!$A$1:$G$151</definedName>
    <definedName name="_xlnm.Print_Area" localSheetId="5">'2020-2021 Budget (R4)'!$A$1:$F$173</definedName>
    <definedName name="_xlnm.Print_Area" localSheetId="2">'Basis of Budget'!$A$1:$C$37</definedName>
    <definedName name="_xlnm.Print_Area" localSheetId="1">'Cover Page'!$A$1:$F$29</definedName>
    <definedName name="_xlnm.Print_Area" localSheetId="4">'Detail List'!$A$1:$D$81</definedName>
    <definedName name="_xlnm.Print_Area" localSheetId="0">Instructions!$A$1:$C$28</definedName>
    <definedName name="_xlnm.Print_Area" localSheetId="3">'Revenue vs Expense'!$A$1:$F$33</definedName>
    <definedName name="_xlnm.Print_Titles" localSheetId="7">'2020-2021 Budget (R0) (2)'!$1:$2</definedName>
    <definedName name="_xlnm.Print_Titles" localSheetId="5">'2020-2021 Budget (R4)'!$1:$2</definedName>
    <definedName name="_xlnm.Print_Titles" localSheetId="2">'Basis of Budget'!$1:$2</definedName>
    <definedName name="_xlnm.Print_Titles" localSheetId="1">'Cover Page'!$1:$2</definedName>
    <definedName name="_xlnm.Print_Titles" localSheetId="4">'Detail List'!$1:$2</definedName>
    <definedName name="_xlnm.Print_Titles" localSheetId="0">Instructions!$1:$2</definedName>
    <definedName name="_xlnm.Print_Titles" localSheetId="3">'Revenue vs Expense'!$1:$2</definedName>
  </definedNames>
  <calcPr calcId="191029"/>
</workbook>
</file>

<file path=xl/calcChain.xml><?xml version="1.0" encoding="utf-8"?>
<calcChain xmlns="http://schemas.openxmlformats.org/spreadsheetml/2006/main">
  <c r="C33" i="8" l="1"/>
  <c r="D8" i="8"/>
  <c r="A173" i="5" l="1"/>
  <c r="A32" i="8"/>
  <c r="B36" i="4"/>
  <c r="B28" i="11"/>
  <c r="B33" i="8"/>
  <c r="D14" i="8"/>
  <c r="F52" i="5"/>
  <c r="E168" i="5"/>
  <c r="D33" i="8" l="1"/>
  <c r="E33" i="8" s="1"/>
  <c r="E14" i="8"/>
  <c r="E13" i="8"/>
  <c r="E12" i="8"/>
  <c r="E11" i="8"/>
  <c r="E10" i="8"/>
  <c r="E9" i="8"/>
  <c r="E8" i="8"/>
  <c r="E7" i="8"/>
  <c r="E6" i="8"/>
  <c r="E5" i="8"/>
  <c r="E4" i="8"/>
  <c r="E3" i="8"/>
  <c r="E166" i="5"/>
  <c r="D42" i="8" l="1"/>
  <c r="D47" i="8" s="1"/>
  <c r="D125" i="5"/>
  <c r="F125" i="5"/>
  <c r="E125" i="5"/>
  <c r="F134" i="5" l="1"/>
  <c r="F36" i="5" l="1"/>
  <c r="C152" i="5"/>
  <c r="C138" i="5"/>
  <c r="C129" i="5"/>
  <c r="C115" i="5"/>
  <c r="C110" i="5"/>
  <c r="C101" i="5"/>
  <c r="C94" i="5"/>
  <c r="C89" i="5"/>
  <c r="C77" i="5"/>
  <c r="C70" i="5"/>
  <c r="C48" i="5"/>
  <c r="C58" i="5"/>
  <c r="C62" i="5"/>
  <c r="F166" i="5"/>
  <c r="F48" i="5"/>
  <c r="E48" i="5"/>
  <c r="D48" i="5"/>
  <c r="F58" i="5"/>
  <c r="E58" i="5"/>
  <c r="D58" i="5"/>
  <c r="F62" i="5"/>
  <c r="E62" i="5"/>
  <c r="D62" i="5"/>
  <c r="F70" i="5"/>
  <c r="E70" i="5"/>
  <c r="D70" i="5"/>
  <c r="F77" i="5"/>
  <c r="E77" i="5"/>
  <c r="D77" i="5"/>
  <c r="F89" i="5"/>
  <c r="E89" i="5"/>
  <c r="D89" i="5"/>
  <c r="F94" i="5"/>
  <c r="E94" i="5"/>
  <c r="D94" i="5"/>
  <c r="F101" i="5"/>
  <c r="E101" i="5"/>
  <c r="D101" i="5"/>
  <c r="F110" i="5"/>
  <c r="E110" i="5"/>
  <c r="D110" i="5"/>
  <c r="F115" i="5"/>
  <c r="E115" i="5"/>
  <c r="D115" i="5"/>
  <c r="E129" i="5"/>
  <c r="D129" i="5"/>
  <c r="F129" i="5"/>
  <c r="D138" i="5"/>
  <c r="E138" i="5"/>
  <c r="D152" i="5"/>
  <c r="E152" i="5"/>
  <c r="F152" i="5"/>
  <c r="F138" i="5"/>
  <c r="E134" i="5" l="1"/>
  <c r="F42" i="5" l="1"/>
  <c r="D42" i="5"/>
  <c r="D36" i="5"/>
  <c r="F23" i="5"/>
  <c r="F38" i="5" s="1"/>
  <c r="D23" i="5"/>
  <c r="D38" i="5" l="1"/>
  <c r="E42" i="5"/>
  <c r="D27" i="5"/>
  <c r="E27" i="5"/>
  <c r="F27" i="5"/>
  <c r="F17" i="5"/>
  <c r="F170" i="5" s="1"/>
  <c r="D17" i="5" l="1"/>
  <c r="E17" i="5"/>
  <c r="E23" i="5"/>
  <c r="F168" i="5"/>
  <c r="F172" i="5" s="1"/>
  <c r="D168" i="5"/>
  <c r="G136" i="6" l="1"/>
  <c r="F136" i="6"/>
  <c r="E136" i="6"/>
  <c r="G131" i="6"/>
  <c r="F131" i="6"/>
  <c r="E131" i="6"/>
  <c r="G124" i="6"/>
  <c r="G126" i="6" s="1"/>
  <c r="F124" i="6"/>
  <c r="F126" i="6" s="1"/>
  <c r="E124" i="6"/>
  <c r="E126" i="6" s="1"/>
  <c r="G108" i="6"/>
  <c r="F108" i="6"/>
  <c r="E108" i="6"/>
  <c r="G101" i="6"/>
  <c r="F101" i="6"/>
  <c r="F103" i="6" s="1"/>
  <c r="E101" i="6"/>
  <c r="G90" i="6"/>
  <c r="F90" i="6"/>
  <c r="E90" i="6"/>
  <c r="F77" i="6"/>
  <c r="E77" i="6"/>
  <c r="G58" i="6"/>
  <c r="G52" i="6"/>
  <c r="G77" i="6" s="1"/>
  <c r="G43" i="6"/>
  <c r="F43" i="6"/>
  <c r="E43" i="6"/>
  <c r="G38" i="6"/>
  <c r="F38" i="6"/>
  <c r="E38" i="6"/>
  <c r="G32" i="6"/>
  <c r="F32" i="6"/>
  <c r="F45" i="6" s="1"/>
  <c r="F47" i="6" s="1"/>
  <c r="E32" i="6"/>
  <c r="E45" i="6" s="1"/>
  <c r="E47" i="6" s="1"/>
  <c r="G27" i="6"/>
  <c r="F27" i="6"/>
  <c r="E27" i="6"/>
  <c r="F13" i="6"/>
  <c r="G5" i="6"/>
  <c r="G13" i="6" s="1"/>
  <c r="G45" i="6" l="1"/>
  <c r="G47" i="6" s="1"/>
  <c r="E103" i="6"/>
  <c r="E138" i="6" s="1"/>
  <c r="G103" i="6"/>
  <c r="G138" i="6" s="1"/>
  <c r="F138" i="6"/>
  <c r="E36" i="5"/>
  <c r="E38" i="5" s="1"/>
</calcChain>
</file>

<file path=xl/sharedStrings.xml><?xml version="1.0" encoding="utf-8"?>
<sst xmlns="http://schemas.openxmlformats.org/spreadsheetml/2006/main" count="459" uniqueCount="311">
  <si>
    <t>Cost Codes</t>
  </si>
  <si>
    <t>4000-4999</t>
  </si>
  <si>
    <t>City of Weston Lakes Budget</t>
  </si>
  <si>
    <t>Budget for
2019-2020</t>
  </si>
  <si>
    <t>Budget for
2020-2021</t>
  </si>
  <si>
    <t>Total Available Revenue</t>
  </si>
  <si>
    <t>Interest</t>
  </si>
  <si>
    <t>CD / CDARS / Public Funds Investment - Interest</t>
  </si>
  <si>
    <t>Invest Amt.</t>
  </si>
  <si>
    <t>Actuals for
2019-2020</t>
  </si>
  <si>
    <t>First Net Phones</t>
  </si>
  <si>
    <t>1. COVID-19 Impact of 2020 items:</t>
  </si>
  <si>
    <t>2. xxx</t>
  </si>
  <si>
    <t>3. xxx</t>
  </si>
  <si>
    <t>Description</t>
  </si>
  <si>
    <t>Child Safety Fee</t>
  </si>
  <si>
    <t>Revenue:</t>
  </si>
  <si>
    <t>basis for codes</t>
  </si>
  <si>
    <t>Investments:</t>
  </si>
  <si>
    <t>New First Acct Number *1111</t>
  </si>
  <si>
    <t xml:space="preserve">Outstanding obligations of the city </t>
  </si>
  <si>
    <t>Monthly obligations</t>
  </si>
  <si>
    <t>Annual obligations</t>
  </si>
  <si>
    <t>Cash on hand to the credit of each fund</t>
  </si>
  <si>
    <t>Funds received from all sources during the preceding year</t>
  </si>
  <si>
    <t>funds available from all sources during the ensuing year</t>
  </si>
  <si>
    <t>estimated revenue availae to cover costs</t>
  </si>
  <si>
    <t>estimated tax rate reqired to cover th proposed budget</t>
  </si>
  <si>
    <t>New First Acct Number *1112</t>
  </si>
  <si>
    <t>New First Acct Number *1113</t>
  </si>
  <si>
    <t>New First Acct Number *1114</t>
  </si>
  <si>
    <t>New First Acct Number *1115</t>
  </si>
  <si>
    <t>New First Acct Number *1116</t>
  </si>
  <si>
    <t>Postage</t>
  </si>
  <si>
    <t>Software</t>
  </si>
  <si>
    <t>TML</t>
  </si>
  <si>
    <t>Expense</t>
  </si>
  <si>
    <t>New First Acct Number *1117</t>
  </si>
  <si>
    <t>New First Acct Number *1118</t>
  </si>
  <si>
    <t>New First Acct Number *1119</t>
  </si>
  <si>
    <t>New First Acct Number *1120</t>
  </si>
  <si>
    <t>New First Acct Number *1121</t>
  </si>
  <si>
    <t>Current Investments:</t>
  </si>
  <si>
    <t>City of Weston Lakes Basis Budget</t>
  </si>
  <si>
    <t>Item</t>
  </si>
  <si>
    <t>Rev</t>
  </si>
  <si>
    <t>Ordinary Income/Expense Income</t>
  </si>
  <si>
    <t>4150 · Fees and Permits</t>
  </si>
  <si>
    <t>4152 · Flood Plain Permits</t>
  </si>
  <si>
    <t>Total 4150 · Fees and Permits</t>
  </si>
  <si>
    <t>4000 · Franchise Fees</t>
  </si>
  <si>
    <t>4003 · Franchise Fees - Telecom</t>
  </si>
  <si>
    <t>Total 4000 · Franchise Fees</t>
  </si>
  <si>
    <t>4100 · Alcohol Beverage Fees - TABC</t>
  </si>
  <si>
    <t>4999 · CD-Interest</t>
  </si>
  <si>
    <t>Other Revenue</t>
  </si>
  <si>
    <t>Total Income</t>
  </si>
  <si>
    <t>Gross Profit</t>
  </si>
  <si>
    <t>General and Administrative</t>
  </si>
  <si>
    <t>Representation &amp; Celebration</t>
  </si>
  <si>
    <t>Facilities (Offices Lease/Rent)</t>
  </si>
  <si>
    <t>Mailings to Residents</t>
  </si>
  <si>
    <t>Training, Seminars, Travel</t>
  </si>
  <si>
    <t>TML Risk Pool/Insurance</t>
  </si>
  <si>
    <t>Payroll Tax Expenses</t>
  </si>
  <si>
    <t>Performance Bonds</t>
  </si>
  <si>
    <t>Secretary Training</t>
  </si>
  <si>
    <t>Telecommunications</t>
  </si>
  <si>
    <t>Office Supplies</t>
  </si>
  <si>
    <t>Payroll Expenses</t>
  </si>
  <si>
    <t>Mileage</t>
  </si>
  <si>
    <t>Domain Names (.gov)</t>
  </si>
  <si>
    <t>Rent Meeting Room</t>
  </si>
  <si>
    <t>Cleaning Supplies</t>
  </si>
  <si>
    <t>Kitchen Supplie</t>
  </si>
  <si>
    <t>Legal Notices</t>
  </si>
  <si>
    <t>PO Box</t>
  </si>
  <si>
    <t>Election Cost</t>
  </si>
  <si>
    <t>IT Support</t>
  </si>
  <si>
    <t>Web Site Support and Updates</t>
  </si>
  <si>
    <t>Website/ IT support / ISP</t>
  </si>
  <si>
    <t>Message Bulletin Board</t>
  </si>
  <si>
    <t>Appliances</t>
  </si>
  <si>
    <t>Furnishing for Meeting Room</t>
  </si>
  <si>
    <t>Office Furniture</t>
  </si>
  <si>
    <t>Small Vacuum Cleaner</t>
  </si>
  <si>
    <t>Office Security Measures</t>
  </si>
  <si>
    <t>Signage</t>
  </si>
  <si>
    <t>2 flags</t>
  </si>
  <si>
    <t>Utility Transfer Fees</t>
  </si>
  <si>
    <t>Moving Expense</t>
  </si>
  <si>
    <t>Membership Fees</t>
  </si>
  <si>
    <t>Ercot</t>
  </si>
  <si>
    <t>Central Fort Bend Chamber</t>
  </si>
  <si>
    <t>GCCC</t>
  </si>
  <si>
    <t>Greater FB Economic DEV Council</t>
  </si>
  <si>
    <t>H-GAC</t>
  </si>
  <si>
    <t>Hwy 36A Coalition</t>
  </si>
  <si>
    <t>TMCA</t>
  </si>
  <si>
    <t>Total Membership Fees</t>
  </si>
  <si>
    <t>Total General and Administrative</t>
  </si>
  <si>
    <t>Research and Development</t>
  </si>
  <si>
    <t>Swimming Program - Child Safety</t>
  </si>
  <si>
    <t>Audit Fees</t>
  </si>
  <si>
    <t>Emergency Preparedness</t>
  </si>
  <si>
    <t>Maintenance &amp; Operations</t>
  </si>
  <si>
    <t>Relocate Container &amp; Pour Beam</t>
  </si>
  <si>
    <t>Telephone Equipment</t>
  </si>
  <si>
    <t>Supplies</t>
  </si>
  <si>
    <t>Recruting / Community</t>
  </si>
  <si>
    <t>Computer IT for Older Computers</t>
  </si>
  <si>
    <t>Computer It</t>
  </si>
  <si>
    <t>Conferences/Training/Exercise</t>
  </si>
  <si>
    <t>EOC Exercise / Training</t>
  </si>
  <si>
    <t>Radio Maintenance</t>
  </si>
  <si>
    <t>Reserve Fund</t>
  </si>
  <si>
    <t>Total Maintenance &amp; Operations</t>
  </si>
  <si>
    <t>Total Emergency Preparedness</t>
  </si>
  <si>
    <t>Engineer</t>
  </si>
  <si>
    <t>Flood Plain Permits</t>
  </si>
  <si>
    <t>Other Engeering</t>
  </si>
  <si>
    <t>Total Engineer</t>
  </si>
  <si>
    <t>Legal Fees</t>
  </si>
  <si>
    <t>Office Equip.- Computer/Website</t>
  </si>
  <si>
    <t>Office Furnishings</t>
  </si>
  <si>
    <t>Total Expense</t>
  </si>
  <si>
    <t>Net Ordinary Income</t>
  </si>
  <si>
    <t>Other Income/Expense</t>
  </si>
  <si>
    <t>Total Other Income</t>
  </si>
  <si>
    <t>Net Other Income</t>
  </si>
  <si>
    <t>Net Income</t>
  </si>
  <si>
    <t>FEMA commended contingency fund</t>
  </si>
  <si>
    <t>Other Income 4020 · Child Safety Fee</t>
  </si>
  <si>
    <t>Alcohol Beverage Fees</t>
  </si>
  <si>
    <t>Center Point Electric Franchise Fees</t>
  </si>
  <si>
    <t>Center Point Gas Franchise Fees</t>
  </si>
  <si>
    <t>Flood Plain Permit Fees</t>
  </si>
  <si>
    <t>Telecommunications Franchise Fees</t>
  </si>
  <si>
    <t>Other Revenue / General Fund</t>
  </si>
  <si>
    <t>4002 · Franchise Fees - Gas Centerpoint</t>
  </si>
  <si>
    <t>4001 · Franchise Fees - Elec Centerpoint</t>
  </si>
  <si>
    <t>Total · Other Revenue/Fees/Interest</t>
  </si>
  <si>
    <t>Total Exspense</t>
  </si>
  <si>
    <t>Total Investments:</t>
  </si>
  <si>
    <t>Total - Research / Swimming / Audit</t>
  </si>
  <si>
    <t>One Time Expense:</t>
  </si>
  <si>
    <t>Total One Time Expense:</t>
  </si>
  <si>
    <t>Kitchen Supplies</t>
  </si>
  <si>
    <t>Total Revenue:</t>
  </si>
  <si>
    <t xml:space="preserve">Child Safety </t>
  </si>
  <si>
    <t>Franchise Revenue:</t>
  </si>
  <si>
    <t xml:space="preserve">Center Point Electric </t>
  </si>
  <si>
    <t xml:space="preserve">Center Point Gas </t>
  </si>
  <si>
    <t xml:space="preserve">Telecommunications </t>
  </si>
  <si>
    <t>Bank Account Accrued Interest</t>
  </si>
  <si>
    <t>New First CDRS Sweep Account</t>
  </si>
  <si>
    <t>Checking Accounts:</t>
  </si>
  <si>
    <t>Council/Municipal Officer Expenses</t>
  </si>
  <si>
    <t>Postal Costs</t>
  </si>
  <si>
    <t>Technology</t>
  </si>
  <si>
    <t>Lease of Facilities, City Hall and Meeting Rooms</t>
  </si>
  <si>
    <t>Telecommunications Phone and Fiber at City Hall</t>
  </si>
  <si>
    <t>Legal Publications</t>
  </si>
  <si>
    <t xml:space="preserve">Office Equipment </t>
  </si>
  <si>
    <t>Furniture and Fixtures</t>
  </si>
  <si>
    <t>Emergency Management Department</t>
  </si>
  <si>
    <t>Payroll Expenses Overtime</t>
  </si>
  <si>
    <t>Planning, Research and Development</t>
  </si>
  <si>
    <t>Greater Fort Bend Ec. Dev Council</t>
  </si>
  <si>
    <t>Hwy 36A</t>
  </si>
  <si>
    <t>Engineering</t>
  </si>
  <si>
    <t>New First CDRS Acct Number 754409</t>
  </si>
  <si>
    <t>New First CDRS Acct Number 1022613126 5/21/20</t>
  </si>
  <si>
    <t>New First CDRS Acct Number 1023482998 8/6/20</t>
  </si>
  <si>
    <t>New First CDRS Acct Number 1023512013 8/13/20</t>
  </si>
  <si>
    <t>Petty Cash</t>
  </si>
  <si>
    <t xml:space="preserve">Total Checking: </t>
  </si>
  <si>
    <t xml:space="preserve">Total Checking and Investments: </t>
  </si>
  <si>
    <t>Grant Expenditures:</t>
  </si>
  <si>
    <t>Total Council/Municipal Officer Expenses:</t>
  </si>
  <si>
    <t xml:space="preserve">Swimming Program - Child Safety </t>
  </si>
  <si>
    <t>Total General and Administrative Expenses:</t>
  </si>
  <si>
    <t xml:space="preserve">Outstanding Obligations of the City </t>
  </si>
  <si>
    <t>May</t>
  </si>
  <si>
    <t>June</t>
  </si>
  <si>
    <t>*</t>
  </si>
  <si>
    <t>Total Grant Expenditures:</t>
  </si>
  <si>
    <t>Domain Names</t>
  </si>
  <si>
    <t>Office 365</t>
  </si>
  <si>
    <t>P.O. Box</t>
  </si>
  <si>
    <t>City Secretary</t>
  </si>
  <si>
    <t>Treasurer</t>
  </si>
  <si>
    <t>EM Assist</t>
  </si>
  <si>
    <t>Flags</t>
  </si>
  <si>
    <t>Message Board</t>
  </si>
  <si>
    <t>Copiers</t>
  </si>
  <si>
    <t>Vacuum</t>
  </si>
  <si>
    <t>Furnishings for Meeting Room</t>
  </si>
  <si>
    <t>Office Rental</t>
  </si>
  <si>
    <t>Meeting Room Rental</t>
  </si>
  <si>
    <t>Temporary Facilities Rentals</t>
  </si>
  <si>
    <t>Mileage - Emergency Management</t>
  </si>
  <si>
    <t>CP200AD Radios (Qty. 5) ($354.95 ea)</t>
  </si>
  <si>
    <t>Charging Towers (QTY. 3) ($26 ea)</t>
  </si>
  <si>
    <t xml:space="preserve"> e</t>
  </si>
  <si>
    <t>Cannon Printer</t>
  </si>
  <si>
    <t>Folding Cart</t>
  </si>
  <si>
    <t xml:space="preserve">Polycom Power Supplies (Qty 5) </t>
  </si>
  <si>
    <t>Total Outstanding Obligations of the City :</t>
  </si>
  <si>
    <t>Revenue</t>
  </si>
  <si>
    <t>Year</t>
  </si>
  <si>
    <t>Grants and Special Projects:</t>
  </si>
  <si>
    <t>Grant Watch Application Software</t>
  </si>
  <si>
    <t>Personal Protective Equipment</t>
  </si>
  <si>
    <t xml:space="preserve">Communications, Equipment and Supplies </t>
  </si>
  <si>
    <t>Recruiting / Community</t>
  </si>
  <si>
    <t xml:space="preserve">Flood Plain Permitting </t>
  </si>
  <si>
    <t>CARES Act Expected Fund Reimbursement</t>
  </si>
  <si>
    <t>estimated tax rate required to cover the proposed budget</t>
  </si>
  <si>
    <t xml:space="preserve">Emergency Management/FEMA Contingency </t>
  </si>
  <si>
    <t>Engineering Consultation /other Engineering Fees</t>
  </si>
  <si>
    <t>Security</t>
  </si>
  <si>
    <t>CARES Act Expected Fund Expenditure</t>
  </si>
  <si>
    <t>estimated revenue available to cover costs</t>
  </si>
  <si>
    <t>USB Headsets (Qty. 5) (33.95 ea)</t>
  </si>
  <si>
    <t>CP200 Batteries (Qty. 6) ($26.99 ea)</t>
  </si>
  <si>
    <t>Banners (Qty. 2) (69.13 ea)</t>
  </si>
  <si>
    <t>Cost Code</t>
  </si>
  <si>
    <t xml:space="preserve">Training, Seminars </t>
  </si>
  <si>
    <t>Computers, Monitors, Keyboards</t>
  </si>
  <si>
    <t>O365</t>
  </si>
  <si>
    <t>Training Classes</t>
  </si>
  <si>
    <t xml:space="preserve">Wallis State Bank Operational Fund </t>
  </si>
  <si>
    <t xml:space="preserve">Outstanding Obligations of the City: </t>
  </si>
  <si>
    <t>Fulshear Katy Chamber</t>
  </si>
  <si>
    <t>This budgt will raise the same amount of revenue from property taxes as last years's budget. The property tax revenue to be raised from new property added to the tax roll this year is O.OO%."</t>
  </si>
  <si>
    <t>Property Tax Rate is O.OO%</t>
  </si>
  <si>
    <t>The no-new-revenue tax rate is O.OO%</t>
  </si>
  <si>
    <t>The no-new-revenue maintenance and operations tax rate is O.OO%</t>
  </si>
  <si>
    <t>The voter approval tax-rate is O.OO%.</t>
  </si>
  <si>
    <t>The debt rate is $O.OO.</t>
  </si>
  <si>
    <t>The total amount of municipal debt obligations is $O.OO.</t>
  </si>
  <si>
    <t>Aldermanic Vote:</t>
  </si>
  <si>
    <t>Case</t>
  </si>
  <si>
    <t>DeLuca</t>
  </si>
  <si>
    <t>Harnist</t>
  </si>
  <si>
    <t>Ragle</t>
  </si>
  <si>
    <t>Yea</t>
  </si>
  <si>
    <t>Nay</t>
  </si>
  <si>
    <t>These statements are made pursuant to Local Government Code Chapter 102.007 as required by law.</t>
  </si>
  <si>
    <t>Estimated Total Revenue:</t>
  </si>
  <si>
    <t>Estimated Total Expenditures:</t>
  </si>
  <si>
    <t>Total Emergency Managemen Expense:</t>
  </si>
  <si>
    <t>New First CDRS Acct Number 1023670034/23765027</t>
  </si>
  <si>
    <t>New First CDRS Acct Number 1022600253/23804251</t>
  </si>
  <si>
    <t>Texas Municipal League</t>
  </si>
  <si>
    <t>July</t>
  </si>
  <si>
    <t>Relocate Container &amp; Pour Slab</t>
  </si>
  <si>
    <t>Initial Budget presentation by Mayor Neal</t>
  </si>
  <si>
    <t>(Rev.0)</t>
  </si>
  <si>
    <t>9.14.20</t>
  </si>
  <si>
    <t>(Rev.1)</t>
  </si>
  <si>
    <t>Final (DRAFT) Budget for presentation by Mayor Neal in Sep.14.2020 Meeting</t>
  </si>
  <si>
    <t>9.21.20</t>
  </si>
  <si>
    <t>Revisions to Budget by Mayor Neal for items discussed during Sep.14.2020 Budget Meeting.</t>
  </si>
  <si>
    <t>(Rev.2)</t>
  </si>
  <si>
    <t xml:space="preserve"> Representation/Municipal Officers Expenses</t>
  </si>
  <si>
    <t>Training/Seminars/Webinars/Travel and Hotel</t>
  </si>
  <si>
    <t>Legal Representation for City Olson &amp; Olson</t>
  </si>
  <si>
    <t>Gulf Coast Counicil &amp; Cities</t>
  </si>
  <si>
    <t>Greater Fort Bend Ec. Dev Council No renew</t>
  </si>
  <si>
    <t>Central Fort Bend Chamber No renew</t>
  </si>
  <si>
    <t>Air conditioning/Install</t>
  </si>
  <si>
    <t>Generator Maintenance</t>
  </si>
  <si>
    <t>Generator Repairs</t>
  </si>
  <si>
    <t>Alcohol Beverage Sales Tax:</t>
  </si>
  <si>
    <t>Publications</t>
  </si>
  <si>
    <t>Non-Committed Funds:</t>
  </si>
  <si>
    <t xml:space="preserve">Total Fund: </t>
  </si>
  <si>
    <t>Grants (Excluded)</t>
  </si>
  <si>
    <t>Comment</t>
  </si>
  <si>
    <t>City of Weston Lakes Revenue vs Expense</t>
  </si>
  <si>
    <t>Must be filed with county clerk:</t>
  </si>
  <si>
    <t>(Rev.3)</t>
  </si>
  <si>
    <r>
      <t xml:space="preserve">Fund: </t>
    </r>
    <r>
      <rPr>
        <sz val="10"/>
        <color theme="0" tint="-0.499984740745262"/>
        <rFont val="Candara"/>
        <family val="2"/>
      </rPr>
      <t>(Wallis Bank Operational Fund )</t>
    </r>
  </si>
  <si>
    <t>2020 Rev. vs Exp</t>
  </si>
  <si>
    <t>Log revision change on the Basis of budget tab, identify date and reason for change</t>
  </si>
  <si>
    <t>Has revision been approved by council or is it required to be approved by council</t>
  </si>
  <si>
    <t>Revenue vs Expense</t>
  </si>
  <si>
    <t xml:space="preserve">Only update at the end of the year as a "FINAL" published report. </t>
  </si>
  <si>
    <t>Date Budget was Adopted:</t>
  </si>
  <si>
    <t>VERIFY update of revision number is on each tab (Cover, Basis of budget, Revenue vs expense)</t>
  </si>
  <si>
    <t>Never Print "Instructions" Tab</t>
  </si>
  <si>
    <t>Filed with City Secretary and posted for public hearing and council approval</t>
  </si>
  <si>
    <t>Print - OPEN FILE - Select "Cover, Basis of budget, Revenue vs expense" Tabs Press Print - CLOSE FILE BUT DO NOT SAVE</t>
  </si>
  <si>
    <t>Rename budget tab next revision &amp; Hide Old Budget Tab to not be changed</t>
  </si>
  <si>
    <t>City of Weston Lakes Budget Instructions</t>
  </si>
  <si>
    <t>Thomas</t>
  </si>
  <si>
    <t xml:space="preserve">Right click on budget tab and select "move or copy" copy and select tab. </t>
  </si>
  <si>
    <t>Aldermanic Vote / Date Budget was Adopted:</t>
  </si>
  <si>
    <t>POA Grant Issued</t>
  </si>
  <si>
    <t>Amount - Council Direction</t>
  </si>
  <si>
    <t>Revesion Change:</t>
  </si>
  <si>
    <t>General:</t>
  </si>
  <si>
    <t>Chart Update:</t>
  </si>
  <si>
    <t>Revenue vs Expense:</t>
  </si>
  <si>
    <t>File Name:  Year-Year Budget-(R#) * i.e. 2020-2021 Budget (R1)</t>
  </si>
  <si>
    <t>**  PENDING AUDIT REVIEW  **</t>
  </si>
  <si>
    <t>10.12.2020</t>
  </si>
  <si>
    <t>(Rev. 4)</t>
  </si>
  <si>
    <t>Change in telecommunications amount due to proposed loss of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</si>
</sst>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 #,##0.00"/>
    <numFmt numFmtId="165" formatCode="\$\ 0.00"/>
    <numFmt numFmtId="166" formatCode="\$\ #,##0"/>
    <numFmt numFmtId="167" formatCode="0.000%"/>
    <numFmt numFmtId="168" formatCode="#,##0.0"/>
    <numFmt numFmtId="169" formatCode="_(&quot;$&quot;* #,##0_);_(&quot;$&quot;* \(#,##0\);_(&quot;$&quot;* &quot;-&quot;??_);_(@_)"/>
  </numFmts>
  <fonts count="52" x14ac:knownFonts="1">
    <font>
      <sz val="10"/>
      <color rgb="FF000000"/>
      <name val="Times New Roman"/>
      <charset val="204"/>
    </font>
    <font>
      <sz val="10"/>
      <name val="Calibri"/>
      <family val="2"/>
    </font>
    <font>
      <sz val="11"/>
      <color rgb="FF000000"/>
      <name val="Calibri"/>
      <family val="2"/>
    </font>
    <font>
      <b/>
      <sz val="11"/>
      <color rgb="FF000000"/>
      <name val="Calibri"/>
      <family val="2"/>
    </font>
    <font>
      <b/>
      <sz val="12"/>
      <color rgb="FF000000"/>
      <name val="Calibri"/>
      <family val="2"/>
    </font>
    <font>
      <sz val="10"/>
      <name val="Calibri"/>
      <family val="2"/>
    </font>
    <font>
      <b/>
      <sz val="10"/>
      <name val="Calibri"/>
      <family val="2"/>
    </font>
    <font>
      <b/>
      <sz val="14"/>
      <name val="Calibri"/>
      <family val="2"/>
    </font>
    <font>
      <b/>
      <sz val="11"/>
      <name val="Calibri"/>
      <family val="2"/>
    </font>
    <font>
      <b/>
      <sz val="32"/>
      <name val="Calibri"/>
      <family val="2"/>
    </font>
    <font>
      <sz val="10"/>
      <color rgb="FF000000"/>
      <name val="Times New Roman"/>
      <family val="1"/>
    </font>
    <font>
      <sz val="8"/>
      <color rgb="FF000000"/>
      <name val="Calibri"/>
      <family val="2"/>
    </font>
    <font>
      <sz val="11"/>
      <color theme="1" tint="0.249977111117893"/>
      <name val="Calibri"/>
      <family val="2"/>
    </font>
    <font>
      <sz val="9"/>
      <color theme="1" tint="0.249977111117893"/>
      <name val="Calibri"/>
      <family val="2"/>
    </font>
    <font>
      <sz val="8"/>
      <name val="Times New Roman"/>
      <family val="1"/>
    </font>
    <font>
      <b/>
      <sz val="14"/>
      <color rgb="FFC00000"/>
      <name val="Calibri"/>
      <family val="2"/>
    </font>
    <font>
      <sz val="10"/>
      <color rgb="FF000000"/>
      <name val="Calibri"/>
      <family val="2"/>
    </font>
    <font>
      <b/>
      <sz val="14"/>
      <name val="Candara"/>
      <family val="2"/>
    </font>
    <font>
      <sz val="14"/>
      <color rgb="FF000000"/>
      <name val="Candara"/>
      <family val="2"/>
    </font>
    <font>
      <sz val="14"/>
      <name val="Candara"/>
      <family val="2"/>
    </font>
    <font>
      <b/>
      <sz val="14"/>
      <color rgb="FF000000"/>
      <name val="Candara"/>
      <family val="2"/>
    </font>
    <font>
      <sz val="12"/>
      <name val="Candara"/>
      <family val="2"/>
    </font>
    <font>
      <sz val="12"/>
      <color rgb="FF000000"/>
      <name val="Candara"/>
      <family val="2"/>
    </font>
    <font>
      <sz val="12"/>
      <color theme="1" tint="0.249977111117893"/>
      <name val="Candara"/>
      <family val="2"/>
    </font>
    <font>
      <sz val="12"/>
      <color theme="5" tint="0.39994506668294322"/>
      <name val="Candara"/>
      <family val="2"/>
    </font>
    <font>
      <b/>
      <sz val="12"/>
      <name val="Candara"/>
      <family val="2"/>
    </font>
    <font>
      <b/>
      <sz val="12"/>
      <color rgb="FF000000"/>
      <name val="Candara"/>
      <family val="2"/>
    </font>
    <font>
      <sz val="12"/>
      <color theme="5" tint="0.39997558519241921"/>
      <name val="Candara"/>
      <family val="2"/>
    </font>
    <font>
      <sz val="13"/>
      <color rgb="FF000000"/>
      <name val="Candara"/>
      <family val="2"/>
    </font>
    <font>
      <sz val="11"/>
      <color theme="1" tint="0.499984740745262"/>
      <name val="Candara"/>
      <family val="2"/>
    </font>
    <font>
      <sz val="12"/>
      <color theme="1" tint="0.499984740745262"/>
      <name val="Candara"/>
      <family val="2"/>
    </font>
    <font>
      <sz val="12"/>
      <color theme="0" tint="-0.499984740745262"/>
      <name val="Candara"/>
      <family val="2"/>
    </font>
    <font>
      <sz val="13"/>
      <name val="Candara"/>
      <family val="2"/>
    </font>
    <font>
      <sz val="10"/>
      <color rgb="FF000000"/>
      <name val="Times New Roman"/>
      <family val="1"/>
    </font>
    <font>
      <sz val="12"/>
      <color rgb="FF000000"/>
      <name val="Times New Roman"/>
      <family val="1"/>
    </font>
    <font>
      <b/>
      <sz val="14"/>
      <color rgb="FF000000"/>
      <name val="Calibri"/>
      <family val="2"/>
    </font>
    <font>
      <sz val="14"/>
      <color rgb="FF000000"/>
      <name val="Times New Roman"/>
      <family val="1"/>
    </font>
    <font>
      <b/>
      <sz val="26"/>
      <name val="Calibri"/>
      <family val="2"/>
    </font>
    <font>
      <sz val="12"/>
      <name val="Calibri"/>
      <family val="2"/>
    </font>
    <font>
      <sz val="12"/>
      <color rgb="FF000000"/>
      <name val="Calibri"/>
      <family val="2"/>
    </font>
    <font>
      <sz val="20"/>
      <name val="Calibri"/>
      <family val="2"/>
    </font>
    <font>
      <sz val="14"/>
      <name val="Calibri"/>
      <family val="2"/>
    </font>
    <font>
      <sz val="11"/>
      <name val="Calibri"/>
      <family val="2"/>
    </font>
    <font>
      <sz val="11"/>
      <color rgb="FF000000"/>
      <name val="Times New Roman"/>
      <family val="1"/>
    </font>
    <font>
      <b/>
      <sz val="16"/>
      <name val="Calibri"/>
      <family val="2"/>
    </font>
    <font>
      <sz val="10"/>
      <color theme="0" tint="-0.499984740745262"/>
      <name val="Candara"/>
      <family val="2"/>
    </font>
    <font>
      <sz val="10"/>
      <color theme="0" tint="-0.499984740745262"/>
      <name val="Calibri"/>
      <family val="2"/>
    </font>
    <font>
      <b/>
      <sz val="10"/>
      <color theme="0" tint="-0.499984740745262"/>
      <name val="Calibri"/>
      <family val="2"/>
    </font>
    <font>
      <b/>
      <sz val="12"/>
      <name val="Calibri"/>
      <family val="2"/>
    </font>
    <font>
      <sz val="9"/>
      <color theme="0" tint="-0.499984740745262"/>
      <name val="Candara"/>
      <family val="2"/>
    </font>
    <font>
      <sz val="10"/>
      <color theme="1" tint="0.34998626667073579"/>
      <name val="Calibri"/>
      <family val="2"/>
    </font>
    <font>
      <sz val="16"/>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3">
    <xf numFmtId="0" fontId="0" fillId="0" borderId="0"/>
    <xf numFmtId="9" fontId="33" fillId="0" borderId="0" applyFont="0" applyFill="0" applyBorder="0" applyAlignment="0" applyProtection="0"/>
    <xf numFmtId="44" fontId="33" fillId="0" borderId="0" applyFont="0" applyFill="0" applyBorder="0" applyAlignment="0" applyProtection="0"/>
  </cellStyleXfs>
  <cellXfs count="227">
    <xf numFmtId="0" fontId="0" fillId="0" borderId="0" xfId="0" applyFill="1" applyBorder="1" applyAlignment="1">
      <alignment horizontal="left" vertical="top"/>
    </xf>
    <xf numFmtId="0" fontId="0" fillId="0" borderId="0" xfId="0" applyFill="1"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vertical="top" wrapText="1"/>
    </xf>
    <xf numFmtId="0" fontId="8" fillId="2" borderId="1" xfId="0" applyFont="1" applyFill="1" applyBorder="1" applyAlignment="1">
      <alignment horizontal="left" vertical="top" wrapText="1"/>
    </xf>
    <xf numFmtId="165" fontId="2" fillId="0" borderId="1" xfId="0" applyNumberFormat="1" applyFont="1" applyFill="1" applyBorder="1" applyAlignment="1">
      <alignment vertical="top" wrapText="1"/>
    </xf>
    <xf numFmtId="164" fontId="4" fillId="2" borderId="1" xfId="0" applyNumberFormat="1" applyFont="1" applyFill="1" applyBorder="1" applyAlignment="1">
      <alignmen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0" xfId="0" applyFont="1" applyFill="1" applyBorder="1" applyAlignment="1">
      <alignment horizontal="left" vertical="top"/>
    </xf>
    <xf numFmtId="166" fontId="11" fillId="0" borderId="0" xfId="0" applyNumberFormat="1" applyFont="1" applyFill="1" applyBorder="1" applyAlignment="1">
      <alignment horizontal="center" vertical="center" wrapText="1"/>
    </xf>
    <xf numFmtId="164" fontId="12" fillId="0" borderId="1" xfId="0" applyNumberFormat="1" applyFont="1" applyFill="1" applyBorder="1" applyAlignment="1">
      <alignment vertical="top" wrapText="1"/>
    </xf>
    <xf numFmtId="167" fontId="11" fillId="0" borderId="0"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0" xfId="0" applyFont="1" applyFill="1" applyBorder="1" applyAlignment="1">
      <alignment horizontal="left" vertical="top"/>
    </xf>
    <xf numFmtId="0" fontId="16" fillId="0" borderId="1" xfId="0" applyFont="1" applyFill="1" applyBorder="1" applyAlignment="1">
      <alignment horizontal="right" vertical="top" wrapText="1"/>
    </xf>
    <xf numFmtId="0" fontId="16" fillId="0" borderId="1" xfId="0" applyFont="1" applyFill="1" applyBorder="1" applyAlignment="1">
      <alignment vertical="top"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1" xfId="0" applyFont="1" applyBorder="1" applyAlignment="1">
      <alignment vertical="top" wrapText="1"/>
    </xf>
    <xf numFmtId="0" fontId="6" fillId="0" borderId="1" xfId="0" applyFont="1" applyBorder="1" applyAlignment="1">
      <alignment horizontal="left" vertical="top" wrapText="1" indent="5"/>
    </xf>
    <xf numFmtId="0" fontId="6" fillId="0" borderId="1" xfId="0" applyFont="1" applyBorder="1" applyAlignment="1">
      <alignment horizontal="left" vertical="top" wrapText="1" indent="6"/>
    </xf>
    <xf numFmtId="0" fontId="6" fillId="0" borderId="1" xfId="0" applyFont="1" applyBorder="1" applyAlignment="1">
      <alignment horizontal="left" vertical="top" wrapText="1" indent="3"/>
    </xf>
    <xf numFmtId="0" fontId="6" fillId="0" borderId="1" xfId="0" applyFont="1" applyBorder="1" applyAlignment="1">
      <alignment horizontal="left" vertical="top" wrapText="1" indent="2"/>
    </xf>
    <xf numFmtId="0" fontId="5" fillId="0" borderId="1" xfId="0" applyFont="1" applyBorder="1" applyAlignment="1">
      <alignment horizontal="left" vertical="top" wrapText="1" indent="6"/>
    </xf>
    <xf numFmtId="0" fontId="6" fillId="0" borderId="1" xfId="0" applyFont="1" applyBorder="1" applyAlignment="1">
      <alignment horizontal="right" vertical="top" wrapText="1" indent="1"/>
    </xf>
    <xf numFmtId="0" fontId="5" fillId="0" borderId="1" xfId="0" applyFont="1" applyBorder="1" applyAlignment="1">
      <alignment horizontal="left" vertical="top" wrapText="1" indent="7"/>
    </xf>
    <xf numFmtId="0" fontId="6" fillId="0" borderId="1" xfId="0" applyFont="1" applyBorder="1" applyAlignment="1">
      <alignment horizontal="left" vertical="top" wrapText="1" indent="1"/>
    </xf>
    <xf numFmtId="0" fontId="6" fillId="0" borderId="1" xfId="0" applyFont="1" applyBorder="1" applyAlignment="1">
      <alignment horizontal="left" vertical="top" wrapText="1"/>
    </xf>
    <xf numFmtId="0" fontId="16" fillId="0" borderId="0" xfId="0" applyFont="1" applyFill="1" applyBorder="1" applyAlignment="1">
      <alignment horizontal="right" vertical="top"/>
    </xf>
    <xf numFmtId="0" fontId="16" fillId="0" borderId="0" xfId="0" applyFont="1" applyFill="1" applyBorder="1" applyAlignment="1">
      <alignment vertical="top"/>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0" fontId="6" fillId="0" borderId="1" xfId="0" applyFont="1" applyFill="1" applyBorder="1" applyAlignment="1">
      <alignment horizontal="left" vertical="top" wrapText="1" indent="6"/>
    </xf>
    <xf numFmtId="0" fontId="5" fillId="0" borderId="1" xfId="0" applyFont="1" applyBorder="1" applyAlignment="1">
      <alignment horizontal="left" vertical="top" wrapText="1" indent="5"/>
    </xf>
    <xf numFmtId="0" fontId="5" fillId="3" borderId="1" xfId="0" applyFont="1" applyFill="1" applyBorder="1" applyAlignment="1">
      <alignment horizontal="left" vertical="top" wrapText="1"/>
    </xf>
    <xf numFmtId="164" fontId="2" fillId="3" borderId="1" xfId="0" applyNumberFormat="1" applyFont="1" applyFill="1" applyBorder="1" applyAlignment="1">
      <alignment horizontal="right" vertical="top" wrapText="1"/>
    </xf>
    <xf numFmtId="0" fontId="6" fillId="3" borderId="1" xfId="0" applyFont="1" applyFill="1" applyBorder="1" applyAlignment="1">
      <alignment horizontal="left" vertical="top" wrapText="1" indent="5"/>
    </xf>
    <xf numFmtId="0" fontId="6" fillId="3" borderId="1" xfId="0" applyFont="1" applyFill="1" applyBorder="1" applyAlignment="1">
      <alignment horizontal="left" vertical="top" wrapText="1" indent="3"/>
    </xf>
    <xf numFmtId="0" fontId="6" fillId="2" borderId="1" xfId="0" applyFont="1" applyFill="1" applyBorder="1" applyAlignment="1">
      <alignment horizontal="left" vertical="top" wrapText="1" indent="5"/>
    </xf>
    <xf numFmtId="0" fontId="6" fillId="3" borderId="1" xfId="0" applyFont="1" applyFill="1" applyBorder="1" applyAlignment="1">
      <alignment horizontal="left" vertical="top" wrapText="1" indent="2"/>
    </xf>
    <xf numFmtId="0" fontId="6" fillId="0" borderId="1" xfId="0" applyFont="1" applyFill="1" applyBorder="1" applyAlignment="1">
      <alignment horizontal="left" vertical="top" wrapText="1" indent="3"/>
    </xf>
    <xf numFmtId="0" fontId="5" fillId="4" borderId="1" xfId="0" applyFont="1" applyFill="1" applyBorder="1" applyAlignment="1">
      <alignment horizontal="left" vertical="top" wrapText="1"/>
    </xf>
    <xf numFmtId="0" fontId="6" fillId="4" borderId="1" xfId="0" applyFont="1" applyFill="1" applyBorder="1" applyAlignment="1">
      <alignment horizontal="left" vertical="top" wrapText="1" indent="5"/>
    </xf>
    <xf numFmtId="164" fontId="2" fillId="4" borderId="1" xfId="0" applyNumberFormat="1" applyFont="1" applyFill="1" applyBorder="1" applyAlignment="1">
      <alignment horizontal="right" vertical="top" wrapText="1"/>
    </xf>
    <xf numFmtId="0" fontId="6" fillId="4" borderId="1" xfId="0" applyFont="1" applyFill="1" applyBorder="1" applyAlignment="1">
      <alignment horizontal="left" vertical="top" wrapText="1" indent="6"/>
    </xf>
    <xf numFmtId="0" fontId="6" fillId="4" borderId="1" xfId="0" applyFont="1" applyFill="1" applyBorder="1" applyAlignment="1">
      <alignment horizontal="left" vertical="top" wrapText="1" indent="4"/>
    </xf>
    <xf numFmtId="0" fontId="8" fillId="3" borderId="1" xfId="0" applyFont="1" applyFill="1" applyBorder="1" applyAlignment="1">
      <alignment horizontal="left" vertical="top" wrapText="1"/>
    </xf>
    <xf numFmtId="164" fontId="3" fillId="3" borderId="1" xfId="0" applyNumberFormat="1" applyFont="1" applyFill="1" applyBorder="1" applyAlignment="1">
      <alignment horizontal="right" vertical="top" wrapText="1"/>
    </xf>
    <xf numFmtId="164" fontId="3" fillId="3" borderId="1" xfId="0" applyNumberFormat="1" applyFont="1" applyFill="1" applyBorder="1" applyAlignment="1">
      <alignment vertical="top" wrapText="1"/>
    </xf>
    <xf numFmtId="0" fontId="13" fillId="0" borderId="8" xfId="0" applyFont="1" applyFill="1" applyBorder="1" applyAlignment="1">
      <alignment vertical="center"/>
    </xf>
    <xf numFmtId="0" fontId="13" fillId="0" borderId="0" xfId="0"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6" fillId="3" borderId="1" xfId="0" applyFont="1" applyFill="1" applyBorder="1" applyAlignment="1">
      <alignment horizontal="left" vertical="top" wrapText="1"/>
    </xf>
    <xf numFmtId="164" fontId="16" fillId="0" borderId="0" xfId="0" applyNumberFormat="1" applyFont="1" applyFill="1" applyBorder="1" applyAlignment="1">
      <alignment horizontal="left" vertical="top"/>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6" fillId="0" borderId="0" xfId="0" applyFont="1" applyFill="1" applyBorder="1" applyAlignment="1">
      <alignment horizontal="left" vertical="top" wrapText="1" indent="6"/>
    </xf>
    <xf numFmtId="164" fontId="2" fillId="0" borderId="0" xfId="0" applyNumberFormat="1" applyFont="1" applyFill="1" applyBorder="1" applyAlignment="1">
      <alignment horizontal="right" vertical="top" wrapText="1"/>
    </xf>
    <xf numFmtId="164" fontId="2" fillId="0" borderId="0" xfId="0" applyNumberFormat="1" applyFont="1" applyFill="1" applyBorder="1" applyAlignment="1">
      <alignment vertical="top" wrapText="1"/>
    </xf>
    <xf numFmtId="0" fontId="6" fillId="0" borderId="0" xfId="0" applyFont="1" applyFill="1" applyBorder="1" applyAlignment="1">
      <alignment horizontal="left" vertical="top" wrapText="1" indent="3"/>
    </xf>
    <xf numFmtId="0" fontId="6" fillId="0" borderId="0" xfId="0" applyFont="1" applyFill="1" applyBorder="1" applyAlignment="1">
      <alignment horizontal="left" vertical="top" wrapText="1" indent="5"/>
    </xf>
    <xf numFmtId="0" fontId="6" fillId="0" borderId="0" xfId="0" applyFont="1" applyFill="1" applyBorder="1" applyAlignment="1">
      <alignment horizontal="left" vertical="top" wrapText="1" indent="1"/>
    </xf>
    <xf numFmtId="0" fontId="6" fillId="0" borderId="0" xfId="0" applyFont="1" applyFill="1" applyBorder="1" applyAlignment="1">
      <alignment horizontal="left" vertical="top" wrapText="1" indent="2"/>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indent="7"/>
    </xf>
    <xf numFmtId="0" fontId="16" fillId="4" borderId="0" xfId="0" applyFont="1"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7" fillId="0" borderId="0" xfId="0" applyFont="1" applyFill="1" applyBorder="1" applyAlignment="1">
      <alignment horizontal="left" vertical="top" wrapText="1" indent="6"/>
    </xf>
    <xf numFmtId="164" fontId="18" fillId="0" borderId="0" xfId="0" applyNumberFormat="1" applyFont="1" applyFill="1" applyBorder="1" applyAlignment="1">
      <alignment horizontal="right" vertical="top" wrapText="1"/>
    </xf>
    <xf numFmtId="164" fontId="18" fillId="0" borderId="0" xfId="0" applyNumberFormat="1" applyFont="1" applyFill="1" applyBorder="1" applyAlignment="1">
      <alignment vertical="top" wrapText="1"/>
    </xf>
    <xf numFmtId="0" fontId="17" fillId="0" borderId="0" xfId="0" applyFont="1" applyFill="1" applyBorder="1" applyAlignment="1">
      <alignment horizontal="left" vertical="top" wrapText="1" indent="3"/>
    </xf>
    <xf numFmtId="0" fontId="17" fillId="0" borderId="0" xfId="0" applyFont="1" applyFill="1" applyBorder="1" applyAlignment="1">
      <alignment horizontal="left" vertical="top" wrapText="1" indent="5"/>
    </xf>
    <xf numFmtId="0" fontId="19" fillId="0" borderId="0" xfId="0" applyFont="1" applyFill="1" applyBorder="1" applyAlignment="1">
      <alignment horizontal="left" vertical="top" wrapText="1" indent="6"/>
    </xf>
    <xf numFmtId="0" fontId="19" fillId="0" borderId="0" xfId="0" applyFont="1" applyFill="1" applyBorder="1" applyAlignment="1">
      <alignment horizontal="left" vertical="top" wrapText="1" indent="5"/>
    </xf>
    <xf numFmtId="0" fontId="17" fillId="0" borderId="0" xfId="0" applyFont="1" applyFill="1" applyBorder="1" applyAlignment="1">
      <alignment horizontal="left" vertical="top" wrapText="1" indent="1"/>
    </xf>
    <xf numFmtId="0" fontId="21" fillId="0" borderId="1" xfId="0" applyFont="1" applyFill="1" applyBorder="1" applyAlignment="1">
      <alignment horizontal="left" vertical="top" wrapText="1"/>
    </xf>
    <xf numFmtId="164" fontId="22" fillId="0" borderId="1" xfId="0" applyNumberFormat="1" applyFont="1" applyFill="1" applyBorder="1" applyAlignment="1">
      <alignment horizontal="right" vertical="top" wrapText="1"/>
    </xf>
    <xf numFmtId="164" fontId="22" fillId="0" borderId="1" xfId="0" applyNumberFormat="1" applyFont="1" applyFill="1" applyBorder="1" applyAlignment="1">
      <alignment horizontal="right" vertical="top"/>
    </xf>
    <xf numFmtId="164" fontId="22" fillId="0" borderId="1" xfId="0" applyNumberFormat="1" applyFont="1" applyFill="1" applyBorder="1" applyAlignment="1">
      <alignment vertical="top" wrapText="1"/>
    </xf>
    <xf numFmtId="164" fontId="23" fillId="0" borderId="1" xfId="0" applyNumberFormat="1" applyFont="1" applyFill="1" applyBorder="1" applyAlignment="1">
      <alignment vertical="top" wrapText="1"/>
    </xf>
    <xf numFmtId="0" fontId="22" fillId="0" borderId="0" xfId="0" applyFont="1" applyFill="1" applyBorder="1" applyAlignment="1">
      <alignment horizontal="left" vertical="top"/>
    </xf>
    <xf numFmtId="0" fontId="21" fillId="0" borderId="1" xfId="0" applyFont="1" applyFill="1" applyBorder="1" applyAlignment="1">
      <alignment horizontal="left" vertical="top" wrapText="1" indent="4"/>
    </xf>
    <xf numFmtId="0" fontId="24" fillId="0" borderId="1" xfId="0" applyFont="1" applyFill="1" applyBorder="1" applyAlignment="1">
      <alignment horizontal="left" vertical="top" wrapText="1" indent="4"/>
    </xf>
    <xf numFmtId="0" fontId="22" fillId="0" borderId="1" xfId="0" applyFont="1" applyFill="1" applyBorder="1" applyAlignment="1">
      <alignment horizontal="left" vertical="top"/>
    </xf>
    <xf numFmtId="0" fontId="25" fillId="0" borderId="1" xfId="0" applyFont="1" applyFill="1" applyBorder="1" applyAlignment="1">
      <alignment horizontal="left" vertical="top" wrapText="1"/>
    </xf>
    <xf numFmtId="0" fontId="22" fillId="0" borderId="0" xfId="0" applyFont="1" applyFill="1" applyBorder="1" applyAlignment="1">
      <alignment horizontal="left" vertical="top" indent="4"/>
    </xf>
    <xf numFmtId="0" fontId="22" fillId="0" borderId="1" xfId="0" applyFont="1" applyFill="1" applyBorder="1" applyAlignment="1">
      <alignment horizontal="left" vertical="top" indent="4"/>
    </xf>
    <xf numFmtId="0" fontId="21" fillId="0" borderId="1" xfId="0" applyFont="1" applyBorder="1" applyAlignment="1">
      <alignment horizontal="left" vertical="top" wrapText="1" indent="4"/>
    </xf>
    <xf numFmtId="164" fontId="27" fillId="0" borderId="1" xfId="0" applyNumberFormat="1" applyFont="1" applyFill="1" applyBorder="1" applyAlignment="1">
      <alignment horizontal="right" vertical="top" wrapText="1"/>
    </xf>
    <xf numFmtId="0" fontId="18" fillId="5" borderId="5" xfId="0" applyFont="1" applyFill="1" applyBorder="1" applyAlignment="1">
      <alignment horizontal="right" vertical="top"/>
    </xf>
    <xf numFmtId="0" fontId="18" fillId="5" borderId="6" xfId="0" applyFont="1" applyFill="1" applyBorder="1" applyAlignment="1">
      <alignment horizontal="right" vertical="top"/>
    </xf>
    <xf numFmtId="0" fontId="28" fillId="5" borderId="7" xfId="0" applyFont="1" applyFill="1" applyBorder="1" applyAlignment="1">
      <alignment horizontal="right" vertical="top"/>
    </xf>
    <xf numFmtId="164" fontId="28" fillId="5" borderId="1" xfId="0" applyNumberFormat="1" applyFont="1" applyFill="1" applyBorder="1" applyAlignment="1">
      <alignment horizontal="center" vertical="top"/>
    </xf>
    <xf numFmtId="0" fontId="18" fillId="7" borderId="5" xfId="0" applyFont="1" applyFill="1" applyBorder="1" applyAlignment="1">
      <alignment horizontal="left" vertical="top"/>
    </xf>
    <xf numFmtId="0" fontId="18" fillId="7" borderId="6" xfId="0" applyFont="1" applyFill="1" applyBorder="1" applyAlignment="1">
      <alignment horizontal="left" vertical="top"/>
    </xf>
    <xf numFmtId="0" fontId="20" fillId="7" borderId="6" xfId="0" applyFont="1" applyFill="1" applyBorder="1" applyAlignment="1">
      <alignment horizontal="left" vertical="top"/>
    </xf>
    <xf numFmtId="164" fontId="18" fillId="7" borderId="6" xfId="0" applyNumberFormat="1" applyFont="1" applyFill="1" applyBorder="1" applyAlignment="1">
      <alignment horizontal="right" vertical="top" wrapText="1"/>
    </xf>
    <xf numFmtId="164" fontId="18" fillId="7" borderId="6" xfId="0" applyNumberFormat="1" applyFont="1" applyFill="1" applyBorder="1" applyAlignment="1">
      <alignment horizontal="right" vertical="top"/>
    </xf>
    <xf numFmtId="164" fontId="18" fillId="7" borderId="7" xfId="0" applyNumberFormat="1" applyFont="1" applyFill="1" applyBorder="1" applyAlignment="1">
      <alignment vertical="top" wrapText="1"/>
    </xf>
    <xf numFmtId="0" fontId="18" fillId="0" borderId="0" xfId="0" applyFont="1" applyFill="1" applyBorder="1" applyAlignment="1">
      <alignment horizontal="right" vertical="top"/>
    </xf>
    <xf numFmtId="0" fontId="28" fillId="0" borderId="0" xfId="0" applyFont="1" applyFill="1" applyBorder="1" applyAlignment="1">
      <alignment horizontal="right" vertical="top"/>
    </xf>
    <xf numFmtId="164" fontId="28" fillId="0" borderId="0" xfId="0" applyNumberFormat="1" applyFont="1" applyFill="1" applyBorder="1" applyAlignment="1">
      <alignment horizontal="center" vertical="top"/>
    </xf>
    <xf numFmtId="164" fontId="21" fillId="0" borderId="1" xfId="0" applyNumberFormat="1" applyFont="1" applyFill="1" applyBorder="1" applyAlignment="1">
      <alignment horizontal="right" vertical="top" wrapText="1"/>
    </xf>
    <xf numFmtId="164" fontId="21" fillId="0" borderId="1" xfId="0" applyNumberFormat="1" applyFont="1" applyFill="1" applyBorder="1" applyAlignment="1">
      <alignment horizontal="right" vertical="top"/>
    </xf>
    <xf numFmtId="164" fontId="18" fillId="7" borderId="6" xfId="0" applyNumberFormat="1" applyFont="1" applyFill="1" applyBorder="1" applyAlignment="1">
      <alignment horizontal="center" vertical="top" wrapText="1"/>
    </xf>
    <xf numFmtId="164" fontId="18" fillId="7" borderId="6" xfId="0" applyNumberFormat="1" applyFont="1" applyFill="1" applyBorder="1" applyAlignment="1">
      <alignment horizontal="center" vertical="top"/>
    </xf>
    <xf numFmtId="164" fontId="18" fillId="7" borderId="7" xfId="0" applyNumberFormat="1" applyFont="1" applyFill="1" applyBorder="1" applyAlignment="1">
      <alignment horizontal="center" vertical="top" wrapText="1"/>
    </xf>
    <xf numFmtId="0" fontId="29" fillId="0" borderId="1" xfId="0" applyFont="1" applyFill="1" applyBorder="1" applyAlignment="1">
      <alignment horizontal="left" vertical="top" wrapText="1" indent="7"/>
    </xf>
    <xf numFmtId="0" fontId="21" fillId="0" borderId="1" xfId="0" applyFont="1" applyBorder="1" applyAlignment="1">
      <alignment horizontal="left" vertical="top" wrapText="1"/>
    </xf>
    <xf numFmtId="164" fontId="21" fillId="0" borderId="1" xfId="0" applyNumberFormat="1" applyFont="1" applyFill="1" applyBorder="1" applyAlignment="1">
      <alignment horizontal="left" vertical="top" wrapText="1"/>
    </xf>
    <xf numFmtId="164" fontId="28" fillId="0" borderId="1" xfId="0" applyNumberFormat="1" applyFont="1" applyFill="1" applyBorder="1" applyAlignment="1">
      <alignment horizontal="center" vertical="top"/>
    </xf>
    <xf numFmtId="164" fontId="22" fillId="0" borderId="8" xfId="0" applyNumberFormat="1" applyFont="1" applyFill="1" applyBorder="1" applyAlignment="1">
      <alignment horizontal="right" vertical="top"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top" wrapText="1"/>
    </xf>
    <xf numFmtId="0" fontId="20" fillId="7" borderId="7" xfId="0" applyFont="1" applyFill="1" applyBorder="1" applyAlignment="1">
      <alignment horizontal="left" vertical="top"/>
    </xf>
    <xf numFmtId="0" fontId="1"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164" fontId="2" fillId="0" borderId="6" xfId="0" applyNumberFormat="1" applyFont="1" applyFill="1" applyBorder="1" applyAlignment="1">
      <alignment horizontal="right" vertical="top" wrapText="1"/>
    </xf>
    <xf numFmtId="164" fontId="2" fillId="0" borderId="7" xfId="0" applyNumberFormat="1" applyFont="1" applyFill="1" applyBorder="1" applyAlignment="1">
      <alignment vertical="top" wrapText="1"/>
    </xf>
    <xf numFmtId="164" fontId="30" fillId="0" borderId="1" xfId="0" applyNumberFormat="1" applyFont="1" applyFill="1" applyBorder="1" applyAlignment="1">
      <alignment horizontal="right" vertical="top" wrapText="1"/>
    </xf>
    <xf numFmtId="0" fontId="18" fillId="6" borderId="5" xfId="0" applyFont="1" applyFill="1" applyBorder="1" applyAlignment="1">
      <alignment horizontal="right" vertical="top"/>
    </xf>
    <xf numFmtId="0" fontId="18" fillId="6" borderId="6" xfId="0" applyFont="1" applyFill="1" applyBorder="1" applyAlignment="1">
      <alignment horizontal="right" vertical="top"/>
    </xf>
    <xf numFmtId="0" fontId="20" fillId="6" borderId="7" xfId="0" applyFont="1" applyFill="1" applyBorder="1" applyAlignment="1">
      <alignment horizontal="right" vertical="top"/>
    </xf>
    <xf numFmtId="164" fontId="26" fillId="6" borderId="1" xfId="0" applyNumberFormat="1" applyFont="1" applyFill="1" applyBorder="1" applyAlignment="1">
      <alignment horizontal="center" vertical="top"/>
    </xf>
    <xf numFmtId="0" fontId="21" fillId="7" borderId="1" xfId="0" applyFont="1" applyFill="1" applyBorder="1" applyAlignment="1">
      <alignment horizontal="left" vertical="top" wrapText="1"/>
    </xf>
    <xf numFmtId="164" fontId="20" fillId="6" borderId="1" xfId="0" applyNumberFormat="1" applyFont="1" applyFill="1" applyBorder="1" applyAlignment="1">
      <alignment horizontal="center" vertical="top"/>
    </xf>
    <xf numFmtId="0" fontId="18" fillId="6" borderId="7" xfId="0" applyFont="1" applyFill="1" applyBorder="1" applyAlignment="1">
      <alignment horizontal="right" vertical="top"/>
    </xf>
    <xf numFmtId="164" fontId="31" fillId="0" borderId="1" xfId="0" applyNumberFormat="1" applyFont="1" applyFill="1" applyBorder="1" applyAlignment="1">
      <alignment horizontal="right" vertical="top" wrapText="1"/>
    </xf>
    <xf numFmtId="1" fontId="4" fillId="2" borderId="1" xfId="0" applyNumberFormat="1" applyFont="1" applyFill="1" applyBorder="1" applyAlignment="1">
      <alignment horizontal="center" vertical="top" wrapText="1"/>
    </xf>
    <xf numFmtId="1" fontId="0" fillId="0" borderId="0" xfId="0" applyNumberFormat="1" applyFill="1" applyBorder="1" applyAlignment="1">
      <alignment horizontal="center" vertical="top"/>
    </xf>
    <xf numFmtId="164" fontId="22" fillId="0" borderId="0" xfId="0" applyNumberFormat="1" applyFont="1" applyFill="1" applyBorder="1" applyAlignment="1">
      <alignment horizontal="right" vertical="top" wrapText="1"/>
    </xf>
    <xf numFmtId="0" fontId="16" fillId="0" borderId="1" xfId="0" applyFont="1" applyFill="1" applyBorder="1" applyAlignment="1">
      <alignment horizontal="right" vertical="top"/>
    </xf>
    <xf numFmtId="164" fontId="28" fillId="0" borderId="1" xfId="0" applyNumberFormat="1" applyFont="1" applyFill="1" applyBorder="1" applyAlignment="1">
      <alignment horizontal="center" vertical="center"/>
    </xf>
    <xf numFmtId="164" fontId="19" fillId="7" borderId="6" xfId="0" applyNumberFormat="1" applyFont="1" applyFill="1" applyBorder="1" applyAlignment="1">
      <alignment horizontal="center" vertical="top" wrapText="1"/>
    </xf>
    <xf numFmtId="164" fontId="19" fillId="7" borderId="6" xfId="0" applyNumberFormat="1" applyFont="1" applyFill="1" applyBorder="1" applyAlignment="1">
      <alignment horizontal="center" vertical="top"/>
    </xf>
    <xf numFmtId="164" fontId="19" fillId="7" borderId="7" xfId="0" applyNumberFormat="1" applyFont="1" applyFill="1" applyBorder="1" applyAlignment="1">
      <alignment horizontal="center" vertical="top" wrapText="1"/>
    </xf>
    <xf numFmtId="164" fontId="32" fillId="5" borderId="1" xfId="0" applyNumberFormat="1" applyFont="1" applyFill="1" applyBorder="1" applyAlignment="1">
      <alignment horizontal="center" vertical="top"/>
    </xf>
    <xf numFmtId="0" fontId="0" fillId="0" borderId="0" xfId="0" applyFill="1" applyBorder="1" applyAlignment="1">
      <alignment horizontal="left" vertical="top"/>
    </xf>
    <xf numFmtId="0" fontId="0" fillId="0" borderId="0" xfId="0" applyFill="1" applyBorder="1" applyAlignment="1">
      <alignment horizontal="left" vertical="top"/>
    </xf>
    <xf numFmtId="4" fontId="0" fillId="0" borderId="0" xfId="0" applyNumberFormat="1" applyFill="1" applyBorder="1" applyAlignment="1">
      <alignment horizontal="left" vertical="top"/>
    </xf>
    <xf numFmtId="0" fontId="34" fillId="0" borderId="0" xfId="0" applyFont="1" applyFill="1" applyBorder="1" applyAlignment="1">
      <alignment horizontal="left" vertical="center"/>
    </xf>
    <xf numFmtId="0" fontId="7" fillId="2" borderId="1" xfId="0"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9" fontId="7" fillId="2" borderId="1" xfId="1" applyFont="1" applyFill="1" applyBorder="1" applyAlignment="1">
      <alignment horizontal="center" vertical="center" wrapText="1"/>
    </xf>
    <xf numFmtId="164" fontId="35" fillId="2" borderId="1" xfId="0" applyNumberFormat="1" applyFont="1" applyFill="1" applyBorder="1" applyAlignment="1">
      <alignment vertical="center" wrapText="1"/>
    </xf>
    <xf numFmtId="0" fontId="36" fillId="0" borderId="0" xfId="0" applyFont="1" applyFill="1" applyBorder="1" applyAlignment="1">
      <alignment horizontal="left" vertical="center"/>
    </xf>
    <xf numFmtId="0" fontId="5" fillId="8" borderId="2" xfId="0" applyFont="1" applyFill="1" applyBorder="1" applyAlignment="1">
      <alignment horizontal="center" vertical="top" wrapText="1"/>
    </xf>
    <xf numFmtId="0" fontId="5" fillId="8" borderId="3" xfId="0" applyFont="1" applyFill="1" applyBorder="1" applyAlignment="1">
      <alignment horizontal="left" vertical="top" wrapText="1"/>
    </xf>
    <xf numFmtId="164" fontId="2" fillId="8" borderId="4" xfId="0" applyNumberFormat="1" applyFont="1" applyFill="1" applyBorder="1" applyAlignment="1">
      <alignment vertical="top" wrapText="1"/>
    </xf>
    <xf numFmtId="0" fontId="5" fillId="8" borderId="8" xfId="0" applyFont="1" applyFill="1" applyBorder="1" applyAlignment="1">
      <alignment horizontal="center" vertical="top" wrapText="1"/>
    </xf>
    <xf numFmtId="0" fontId="5" fillId="8" borderId="0" xfId="0" applyFont="1" applyFill="1" applyBorder="1" applyAlignment="1">
      <alignment horizontal="left" vertical="top" wrapText="1"/>
    </xf>
    <xf numFmtId="164" fontId="2" fillId="8" borderId="9" xfId="0" applyNumberFormat="1" applyFont="1" applyFill="1" applyBorder="1" applyAlignment="1">
      <alignment vertical="top" wrapText="1"/>
    </xf>
    <xf numFmtId="0" fontId="38" fillId="0" borderId="1" xfId="0"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10" fontId="38" fillId="0" borderId="1" xfId="0" applyNumberFormat="1" applyFont="1" applyFill="1" applyBorder="1" applyAlignment="1">
      <alignment horizontal="center" vertical="center" wrapText="1"/>
    </xf>
    <xf numFmtId="0" fontId="9" fillId="0" borderId="2" xfId="0" applyFont="1" applyFill="1" applyBorder="1" applyAlignment="1">
      <alignment vertical="center"/>
    </xf>
    <xf numFmtId="0" fontId="43" fillId="0" borderId="0" xfId="0" applyFont="1" applyFill="1" applyBorder="1" applyAlignment="1">
      <alignment horizontal="left" vertical="top"/>
    </xf>
    <xf numFmtId="1" fontId="4" fillId="2" borderId="7" xfId="0" applyNumberFormat="1" applyFont="1" applyFill="1" applyBorder="1" applyAlignment="1">
      <alignment horizontal="center" vertical="top" wrapText="1"/>
    </xf>
    <xf numFmtId="0" fontId="9" fillId="5" borderId="3" xfId="0" applyFont="1" applyFill="1" applyBorder="1" applyAlignment="1">
      <alignment horizontal="center" vertical="center"/>
    </xf>
    <xf numFmtId="0" fontId="9" fillId="5" borderId="4" xfId="0" applyFont="1" applyFill="1" applyBorder="1" applyAlignment="1">
      <alignment vertical="center"/>
    </xf>
    <xf numFmtId="0" fontId="38" fillId="0" borderId="1" xfId="0" applyFont="1" applyFill="1" applyBorder="1" applyAlignment="1">
      <alignment horizontal="left" vertical="top" wrapText="1"/>
    </xf>
    <xf numFmtId="1" fontId="39" fillId="0" borderId="1" xfId="0" applyNumberFormat="1" applyFont="1" applyFill="1" applyBorder="1" applyAlignment="1">
      <alignment horizontal="center" vertical="top" wrapText="1"/>
    </xf>
    <xf numFmtId="0" fontId="34" fillId="0" borderId="0" xfId="0" applyFont="1" applyFill="1" applyBorder="1" applyAlignment="1">
      <alignment horizontal="left" vertical="top"/>
    </xf>
    <xf numFmtId="0" fontId="44" fillId="0" borderId="1" xfId="0" applyFont="1" applyFill="1" applyBorder="1" applyAlignment="1">
      <alignment horizontal="center" vertical="center" wrapText="1"/>
    </xf>
    <xf numFmtId="1" fontId="44" fillId="0" borderId="1" xfId="0" applyNumberFormat="1" applyFont="1" applyFill="1" applyBorder="1" applyAlignment="1">
      <alignment horizontal="center" vertical="top" wrapText="1"/>
    </xf>
    <xf numFmtId="0" fontId="37" fillId="0" borderId="2" xfId="0" applyFont="1" applyFill="1" applyBorder="1" applyAlignment="1">
      <alignment vertical="center"/>
    </xf>
    <xf numFmtId="0" fontId="37" fillId="9" borderId="4" xfId="0" applyFont="1" applyFill="1" applyBorder="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 fontId="7" fillId="0" borderId="4" xfId="0" applyNumberFormat="1" applyFont="1" applyFill="1" applyBorder="1" applyAlignment="1">
      <alignment horizontal="center" vertical="top" wrapText="1"/>
    </xf>
    <xf numFmtId="0" fontId="40" fillId="0" borderId="8" xfId="0" applyFont="1" applyFill="1" applyBorder="1" applyAlignment="1">
      <alignment vertical="center" wrapText="1"/>
    </xf>
    <xf numFmtId="0" fontId="41" fillId="0" borderId="0" xfId="0" applyFont="1" applyFill="1" applyBorder="1" applyAlignment="1">
      <alignment horizontal="center" vertical="center" wrapText="1"/>
    </xf>
    <xf numFmtId="0" fontId="40" fillId="0" borderId="9" xfId="0" applyFont="1" applyFill="1" applyBorder="1" applyAlignment="1">
      <alignment vertical="center" wrapText="1"/>
    </xf>
    <xf numFmtId="0" fontId="40" fillId="0" borderId="10" xfId="0" applyFont="1" applyFill="1" applyBorder="1" applyAlignment="1">
      <alignment vertical="center" wrapText="1"/>
    </xf>
    <xf numFmtId="0" fontId="38" fillId="0" borderId="11" xfId="0" applyFont="1" applyFill="1" applyBorder="1" applyAlignment="1">
      <alignment horizontal="center" vertical="center" wrapText="1"/>
    </xf>
    <xf numFmtId="0" fontId="42" fillId="0" borderId="12" xfId="0" applyFont="1" applyFill="1" applyBorder="1" applyAlignment="1">
      <alignment vertical="center" wrapText="1"/>
    </xf>
    <xf numFmtId="0" fontId="0" fillId="0" borderId="0" xfId="0" applyFill="1" applyBorder="1" applyAlignment="1">
      <alignment horizontal="left" vertical="top"/>
    </xf>
    <xf numFmtId="0" fontId="9" fillId="0" borderId="2" xfId="0" applyFont="1" applyFill="1" applyBorder="1" applyAlignment="1">
      <alignment horizontal="center" vertical="center"/>
    </xf>
    <xf numFmtId="0" fontId="0" fillId="0" borderId="0" xfId="0" applyFill="1" applyBorder="1" applyAlignment="1">
      <alignment horizontal="left" vertical="top"/>
    </xf>
    <xf numFmtId="169" fontId="0" fillId="0" borderId="0" xfId="2" applyNumberFormat="1" applyFont="1" applyFill="1" applyBorder="1" applyAlignment="1">
      <alignment horizontal="left" vertical="top"/>
    </xf>
    <xf numFmtId="0" fontId="5" fillId="0" borderId="5" xfId="0" applyFont="1" applyFill="1" applyBorder="1" applyAlignment="1">
      <alignment horizontal="center" vertical="top" wrapText="1"/>
    </xf>
    <xf numFmtId="0" fontId="38" fillId="0" borderId="11"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8" fillId="2" borderId="5" xfId="0" applyFont="1" applyFill="1" applyBorder="1" applyAlignment="1">
      <alignment horizontal="center" vertical="top" wrapText="1"/>
    </xf>
    <xf numFmtId="0" fontId="0" fillId="0" borderId="0" xfId="0" applyFill="1" applyBorder="1" applyAlignment="1">
      <alignment horizontal="center" vertical="top"/>
    </xf>
    <xf numFmtId="0" fontId="48" fillId="0" borderId="11" xfId="0" applyFont="1" applyFill="1" applyBorder="1" applyAlignment="1">
      <alignment horizontal="left" vertical="center"/>
    </xf>
    <xf numFmtId="0" fontId="46" fillId="0" borderId="1" xfId="0" applyFont="1" applyFill="1" applyBorder="1" applyAlignment="1">
      <alignment horizontal="center" wrapText="1"/>
    </xf>
    <xf numFmtId="0" fontId="9" fillId="5" borderId="3" xfId="0" applyFont="1" applyFill="1" applyBorder="1" applyAlignment="1">
      <alignment horizontal="left"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right" vertical="center" wrapText="1"/>
    </xf>
    <xf numFmtId="0" fontId="16" fillId="0" borderId="0" xfId="0" applyFont="1" applyFill="1" applyBorder="1" applyAlignment="1">
      <alignment horizontal="left" vertical="center"/>
    </xf>
    <xf numFmtId="167" fontId="16" fillId="0" borderId="0" xfId="0" applyNumberFormat="1" applyFont="1" applyFill="1" applyBorder="1" applyAlignment="1">
      <alignment horizontal="left" vertical="center" wrapText="1"/>
    </xf>
    <xf numFmtId="164" fontId="16"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168" fontId="16" fillId="0" borderId="0" xfId="0" applyNumberFormat="1" applyFont="1" applyFill="1" applyBorder="1" applyAlignment="1">
      <alignment horizontal="left" vertical="center"/>
    </xf>
    <xf numFmtId="0" fontId="50" fillId="0" borderId="0" xfId="0" applyFont="1" applyFill="1" applyBorder="1" applyAlignment="1">
      <alignment horizontal="left" vertical="center"/>
    </xf>
    <xf numFmtId="166" fontId="50" fillId="0" borderId="0" xfId="0" applyNumberFormat="1" applyFont="1" applyFill="1" applyBorder="1" applyAlignment="1">
      <alignment horizontal="left" vertical="center"/>
    </xf>
    <xf numFmtId="0" fontId="50" fillId="0" borderId="0" xfId="0" applyFont="1" applyBorder="1" applyAlignment="1">
      <alignment horizontal="left" vertical="center"/>
    </xf>
    <xf numFmtId="164" fontId="50" fillId="0" borderId="0" xfId="0" applyNumberFormat="1" applyFont="1" applyFill="1" applyBorder="1" applyAlignment="1">
      <alignment horizontal="left" vertical="center"/>
    </xf>
    <xf numFmtId="0" fontId="41" fillId="0" borderId="0" xfId="0" applyFont="1" applyFill="1" applyBorder="1" applyAlignment="1">
      <alignment horizontal="center" vertical="center" wrapText="1"/>
    </xf>
    <xf numFmtId="0" fontId="9" fillId="5" borderId="6" xfId="0" applyFont="1" applyFill="1" applyBorder="1" applyAlignment="1">
      <alignment horizontal="center" vertical="center"/>
    </xf>
    <xf numFmtId="0" fontId="5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46" fillId="0" borderId="11" xfId="0" applyFont="1" applyFill="1" applyBorder="1" applyAlignment="1">
      <alignment horizontal="center" wrapText="1"/>
    </xf>
    <xf numFmtId="0" fontId="37" fillId="9" borderId="6" xfId="0" applyFont="1" applyFill="1" applyBorder="1" applyAlignment="1">
      <alignment horizontal="center" vertical="center"/>
    </xf>
    <xf numFmtId="0" fontId="47" fillId="0" borderId="6" xfId="0" applyFont="1" applyFill="1" applyBorder="1" applyAlignment="1">
      <alignment horizontal="center" vertical="center" wrapText="1"/>
    </xf>
    <xf numFmtId="0" fontId="46" fillId="8" borderId="10" xfId="0" applyFont="1" applyFill="1" applyBorder="1" applyAlignment="1">
      <alignment horizontal="center" vertical="top" wrapText="1"/>
    </xf>
    <xf numFmtId="0" fontId="46" fillId="8" borderId="11" xfId="0" applyFont="1" applyFill="1" applyBorder="1" applyAlignment="1">
      <alignment horizontal="center" vertical="top" wrapText="1"/>
    </xf>
    <xf numFmtId="0" fontId="46" fillId="8" borderId="12" xfId="0" applyFont="1" applyFill="1" applyBorder="1" applyAlignment="1">
      <alignment horizontal="center" vertical="top"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49" fillId="0" borderId="3" xfId="0" applyFont="1" applyFill="1" applyBorder="1" applyAlignment="1">
      <alignment horizontal="center" vertical="top" wrapText="1"/>
    </xf>
  </cellXfs>
  <cellStyles count="3">
    <cellStyle name="Currency" xfId="2" builtinId="4"/>
    <cellStyle name="Normal" xfId="0" builtinId="0"/>
    <cellStyle name="Percent" xfId="1" builtinId="5"/>
  </cellStyles>
  <dxfs count="0"/>
  <tableStyles count="0" defaultTableStyle="TableStyleMedium9" defaultPivotStyle="PivotStyleLight16"/>
  <colors>
    <mruColors>
      <color rgb="FFDCE6F1"/>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Revenue vs Expense</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manualLayout>
          <c:layoutTarget val="inner"/>
          <c:xMode val="edge"/>
          <c:yMode val="edge"/>
          <c:x val="9.7088227363750446E-2"/>
          <c:y val="2.3623732580227725E-2"/>
          <c:w val="0.89214331759596022"/>
          <c:h val="0.89810417471706894"/>
        </c:manualLayout>
      </c:layout>
      <c:lineChart>
        <c:grouping val="standard"/>
        <c:varyColors val="0"/>
        <c:ser>
          <c:idx val="2"/>
          <c:order val="0"/>
          <c:tx>
            <c:strRef>
              <c:f>'Revenue vs Expense'!$B$2</c:f>
              <c:strCache>
                <c:ptCount val="1"/>
                <c:pt idx="0">
                  <c:v>Revenue</c:v>
                </c:pt>
              </c:strCache>
            </c:strRef>
          </c:tx>
          <c:spPr>
            <a:ln w="69850" cap="rnd">
              <a:solidFill>
                <a:schemeClr val="accent3"/>
              </a:solidFill>
              <a:round/>
            </a:ln>
            <a:effectLst/>
          </c:spPr>
          <c:marker>
            <c:symbol val="none"/>
          </c:marker>
          <c:cat>
            <c:numRef>
              <c:f>'Revenue vs Expense'!$A$3:$A$14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'Revenue vs Expense'!$B$3:$B$14</c:f>
              <c:numCache>
                <c:formatCode>\$\ #,##0.00</c:formatCode>
                <c:ptCount val="12"/>
                <c:pt idx="0">
                  <c:v>56567.98</c:v>
                </c:pt>
                <c:pt idx="1">
                  <c:v>127763.95</c:v>
                </c:pt>
                <c:pt idx="2">
                  <c:v>181665.32</c:v>
                </c:pt>
                <c:pt idx="3">
                  <c:v>126869.73</c:v>
                </c:pt>
                <c:pt idx="4">
                  <c:v>146111.93</c:v>
                </c:pt>
                <c:pt idx="5">
                  <c:v>164393.95000000001</c:v>
                </c:pt>
                <c:pt idx="6">
                  <c:v>163311.92000000001</c:v>
                </c:pt>
                <c:pt idx="7">
                  <c:v>161611.85999999999</c:v>
                </c:pt>
                <c:pt idx="8">
                  <c:v>194673.94</c:v>
                </c:pt>
                <c:pt idx="9">
                  <c:v>213284.2</c:v>
                </c:pt>
                <c:pt idx="10">
                  <c:v>230885.29</c:v>
                </c:pt>
                <c:pt idx="11">
                  <c:v>215050</c:v>
                </c:pt>
              </c:numCache>
            </c:numRef>
          </c:val>
          <c:smooth val="0"/>
          <c:extLst>
            <c:ext xmlns:c16="http://schemas.microsoft.com/office/drawing/2014/chart" uri="{C3380CC4-5D6E-409C-BE32-E72D297353CC}">
              <c16:uniqueId val="{00000002-2C4D-4CB1-ABE4-612D09DC54EE}"/>
            </c:ext>
          </c:extLst>
        </c:ser>
        <c:ser>
          <c:idx val="0"/>
          <c:order val="1"/>
          <c:tx>
            <c:strRef>
              <c:f>'Revenue vs Expense'!$D$2</c:f>
              <c:strCache>
                <c:ptCount val="1"/>
                <c:pt idx="0">
                  <c:v>Expense</c:v>
                </c:pt>
              </c:strCache>
            </c:strRef>
          </c:tx>
          <c:spPr>
            <a:ln w="69850" cap="rnd">
              <a:solidFill>
                <a:schemeClr val="accent1"/>
              </a:solidFill>
              <a:round/>
            </a:ln>
            <a:effectLst/>
          </c:spPr>
          <c:marker>
            <c:symbol val="none"/>
          </c:marker>
          <c:cat>
            <c:numRef>
              <c:f>'Revenue vs Expense'!$A$3:$A$14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'Revenue vs Expense'!$D$3:$D$14</c:f>
              <c:numCache>
                <c:formatCode>\$\ #,##0.00</c:formatCode>
                <c:ptCount val="12"/>
                <c:pt idx="0">
                  <c:v>19897.72</c:v>
                </c:pt>
                <c:pt idx="1">
                  <c:v>18068.310000000001</c:v>
                </c:pt>
                <c:pt idx="2">
                  <c:v>115641.44</c:v>
                </c:pt>
                <c:pt idx="3">
                  <c:v>49428.89</c:v>
                </c:pt>
                <c:pt idx="4">
                  <c:v>50461.48</c:v>
                </c:pt>
                <c:pt idx="5">
                  <c:v>136628.87</c:v>
                </c:pt>
                <c:pt idx="6">
                  <c:v>54691.43</c:v>
                </c:pt>
                <c:pt idx="7">
                  <c:v>51550.36</c:v>
                </c:pt>
                <c:pt idx="8">
                  <c:v>81682.27</c:v>
                </c:pt>
                <c:pt idx="9">
                  <c:v>85197.47</c:v>
                </c:pt>
                <c:pt idx="10">
                  <c:v>73253.440000000002</c:v>
                </c:pt>
                <c:pt idx="11">
                  <c:v>76076.709999999992</c:v>
                </c:pt>
              </c:numCache>
            </c:numRef>
          </c:val>
          <c:smooth val="0"/>
          <c:extLst>
            <c:ext xmlns:c16="http://schemas.microsoft.com/office/drawing/2014/chart" uri="{C3380CC4-5D6E-409C-BE32-E72D297353CC}">
              <c16:uniqueId val="{00000005-2C4D-4CB1-ABE4-612D09DC54EE}"/>
            </c:ext>
          </c:extLst>
        </c:ser>
        <c:dLbls>
          <c:showLegendKey val="0"/>
          <c:showVal val="0"/>
          <c:showCatName val="0"/>
          <c:showSerName val="0"/>
          <c:showPercent val="0"/>
          <c:showBubbleSize val="0"/>
        </c:dLbls>
        <c:smooth val="0"/>
        <c:axId val="580027344"/>
        <c:axId val="580028984"/>
      </c:lineChart>
      <c:catAx>
        <c:axId val="580027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en-US"/>
          </a:p>
        </c:txPr>
        <c:crossAx val="580028984"/>
        <c:crosses val="autoZero"/>
        <c:auto val="1"/>
        <c:lblAlgn val="ctr"/>
        <c:lblOffset val="100"/>
        <c:noMultiLvlLbl val="0"/>
      </c:catAx>
      <c:valAx>
        <c:axId val="5800289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800273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13910</xdr:colOff>
      <xdr:row>0</xdr:row>
      <xdr:rowOff>30541</xdr:rowOff>
    </xdr:from>
    <xdr:to>
      <xdr:col>0</xdr:col>
      <xdr:colOff>907597</xdr:colOff>
      <xdr:row>0</xdr:row>
      <xdr:rowOff>925891</xdr:rowOff>
    </xdr:to>
    <xdr:pic>
      <xdr:nvPicPr>
        <xdr:cNvPr id="2" name="Picture 1">
          <a:extLst>
            <a:ext uri="{FF2B5EF4-FFF2-40B4-BE49-F238E27FC236}">
              <a16:creationId xmlns:a16="http://schemas.microsoft.com/office/drawing/2014/main" id="{FB6CB021-A642-419A-B9E1-E7CB2823EE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10" y="30541"/>
          <a:ext cx="893687"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29785</xdr:colOff>
      <xdr:row>0</xdr:row>
      <xdr:rowOff>30541</xdr:rowOff>
    </xdr:from>
    <xdr:to>
      <xdr:col>1</xdr:col>
      <xdr:colOff>2722</xdr:colOff>
      <xdr:row>0</xdr:row>
      <xdr:rowOff>925891</xdr:rowOff>
    </xdr:to>
    <xdr:pic>
      <xdr:nvPicPr>
        <xdr:cNvPr id="2" name="Picture 1">
          <a:extLst>
            <a:ext uri="{FF2B5EF4-FFF2-40B4-BE49-F238E27FC236}">
              <a16:creationId xmlns:a16="http://schemas.microsoft.com/office/drawing/2014/main" id="{A695A6D1-7D15-44BC-A6FA-BBFDFFD9C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85" y="30541"/>
          <a:ext cx="893687"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27517</xdr:colOff>
      <xdr:row>0</xdr:row>
      <xdr:rowOff>16934</xdr:rowOff>
    </xdr:from>
    <xdr:to>
      <xdr:col>0</xdr:col>
      <xdr:colOff>919692</xdr:colOff>
      <xdr:row>0</xdr:row>
      <xdr:rowOff>912284</xdr:rowOff>
    </xdr:to>
    <xdr:pic>
      <xdr:nvPicPr>
        <xdr:cNvPr id="2" name="Picture 1">
          <a:extLst>
            <a:ext uri="{FF2B5EF4-FFF2-40B4-BE49-F238E27FC236}">
              <a16:creationId xmlns:a16="http://schemas.microsoft.com/office/drawing/2014/main" id="{C260CD18-3B13-4419-9D04-8A87E4E1D3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7" y="16934"/>
          <a:ext cx="892175" cy="895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56030</xdr:colOff>
      <xdr:row>0</xdr:row>
      <xdr:rowOff>27214</xdr:rowOff>
    </xdr:from>
    <xdr:to>
      <xdr:col>0</xdr:col>
      <xdr:colOff>953185</xdr:colOff>
      <xdr:row>0</xdr:row>
      <xdr:rowOff>922564</xdr:rowOff>
    </xdr:to>
    <xdr:pic>
      <xdr:nvPicPr>
        <xdr:cNvPr id="2" name="Picture 1">
          <a:extLst>
            <a:ext uri="{FF2B5EF4-FFF2-40B4-BE49-F238E27FC236}">
              <a16:creationId xmlns:a16="http://schemas.microsoft.com/office/drawing/2014/main" id="{BACBB5CC-1FF1-443F-B83B-D093C4452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0" y="27214"/>
          <a:ext cx="897155" cy="895350"/>
        </a:xfrm>
        <a:prstGeom prst="rect">
          <a:avLst/>
        </a:prstGeom>
      </xdr:spPr>
    </xdr:pic>
    <xdr:clientData/>
  </xdr:twoCellAnchor>
  <xdr:twoCellAnchor>
    <xdr:from>
      <xdr:col>0</xdr:col>
      <xdr:colOff>58206</xdr:colOff>
      <xdr:row>15</xdr:row>
      <xdr:rowOff>95250</xdr:rowOff>
    </xdr:from>
    <xdr:to>
      <xdr:col>5</xdr:col>
      <xdr:colOff>979713</xdr:colOff>
      <xdr:row>30</xdr:row>
      <xdr:rowOff>179917</xdr:rowOff>
    </xdr:to>
    <xdr:graphicFrame macro="">
      <xdr:nvGraphicFramePr>
        <xdr:cNvPr id="3" name="Chart 2">
          <a:extLst>
            <a:ext uri="{FF2B5EF4-FFF2-40B4-BE49-F238E27FC236}">
              <a16:creationId xmlns:a16="http://schemas.microsoft.com/office/drawing/2014/main" id="{00545A70-CC00-46C5-B945-58C1473ED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9</xdr:row>
      <xdr:rowOff>40822</xdr:rowOff>
    </xdr:from>
    <xdr:to>
      <xdr:col>6</xdr:col>
      <xdr:colOff>27214</xdr:colOff>
      <xdr:row>10</xdr:row>
      <xdr:rowOff>319238</xdr:rowOff>
    </xdr:to>
    <xdr:sp macro="" textlink="">
      <xdr:nvSpPr>
        <xdr:cNvPr id="4" name="TextBox 3">
          <a:extLst>
            <a:ext uri="{FF2B5EF4-FFF2-40B4-BE49-F238E27FC236}">
              <a16:creationId xmlns:a16="http://schemas.microsoft.com/office/drawing/2014/main" id="{1B0F0AD8-D208-4010-B72B-D2F46B6613A9}"/>
            </a:ext>
          </a:extLst>
        </xdr:cNvPr>
        <xdr:cNvSpPr txBox="1"/>
      </xdr:nvSpPr>
      <xdr:spPr>
        <a:xfrm>
          <a:off x="95250" y="4259036"/>
          <a:ext cx="8205107" cy="65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200">
            <a:solidFill>
              <a:schemeClr val="bg1">
                <a:lumMod val="8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930275</xdr:colOff>
      <xdr:row>0</xdr:row>
      <xdr:rowOff>933450</xdr:rowOff>
    </xdr:to>
    <xdr:pic>
      <xdr:nvPicPr>
        <xdr:cNvPr id="2" name="Picture 1">
          <a:extLst>
            <a:ext uri="{FF2B5EF4-FFF2-40B4-BE49-F238E27FC236}">
              <a16:creationId xmlns:a16="http://schemas.microsoft.com/office/drawing/2014/main" id="{305D9571-C3FA-4ABA-BA98-5C010DAE5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895350" cy="895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390525</xdr:colOff>
      <xdr:row>0</xdr:row>
      <xdr:rowOff>933450</xdr:rowOff>
    </xdr:to>
    <xdr:pic>
      <xdr:nvPicPr>
        <xdr:cNvPr id="2" name="Picture 1">
          <a:extLst>
            <a:ext uri="{FF2B5EF4-FFF2-40B4-BE49-F238E27FC236}">
              <a16:creationId xmlns:a16="http://schemas.microsoft.com/office/drawing/2014/main" id="{F95EFBF0-A31E-4FF5-B63B-4B39C6306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895350" cy="895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0</xdr:row>
      <xdr:rowOff>933450</xdr:rowOff>
    </xdr:to>
    <xdr:pic>
      <xdr:nvPicPr>
        <xdr:cNvPr id="2" name="Picture 1">
          <a:extLst>
            <a:ext uri="{FF2B5EF4-FFF2-40B4-BE49-F238E27FC236}">
              <a16:creationId xmlns:a16="http://schemas.microsoft.com/office/drawing/2014/main" id="{A8C809B0-B792-495F-AB42-7098DB653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895350"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C7C3-EA71-4ABB-A78A-788B9C2B1778}">
  <sheetPr>
    <tabColor rgb="FFC00000"/>
    <pageSetUpPr fitToPage="1"/>
  </sheetPr>
  <dimension ref="A1:K28"/>
  <sheetViews>
    <sheetView zoomScale="70" zoomScaleNormal="70" workbookViewId="0">
      <pane ySplit="2" topLeftCell="A6" activePane="bottomLeft" state="frozen"/>
      <selection activeCell="B4" sqref="B4"/>
      <selection pane="bottomLeft" activeCell="K16" sqref="K16"/>
    </sheetView>
  </sheetViews>
  <sheetFormatPr defaultColWidth="9.33203125" defaultRowHeight="13.2" x14ac:dyDescent="0.25"/>
  <cols>
    <col min="1" max="1" width="16" style="197" customWidth="1"/>
    <col min="2" max="2" width="116.44140625" style="189" customWidth="1"/>
    <col min="3" max="3" width="16" style="142" customWidth="1"/>
    <col min="4" max="4" width="5.77734375" style="189" customWidth="1"/>
    <col min="5" max="5" width="7.109375" style="189" bestFit="1" customWidth="1"/>
    <col min="6" max="6" width="10.44140625" style="189" bestFit="1" customWidth="1"/>
    <col min="7" max="7" width="13" style="189" bestFit="1" customWidth="1"/>
    <col min="8" max="16384" width="9.33203125" style="189"/>
  </cols>
  <sheetData>
    <row r="1" spans="1:11" ht="75.75" customHeight="1" x14ac:dyDescent="0.25">
      <c r="A1" s="190"/>
      <c r="B1" s="200" t="s">
        <v>296</v>
      </c>
      <c r="C1" s="172"/>
    </row>
    <row r="2" spans="1:11" ht="33.75" customHeight="1" x14ac:dyDescent="0.25">
      <c r="A2" s="198" t="s">
        <v>303</v>
      </c>
      <c r="B2" s="194"/>
      <c r="C2" s="188"/>
      <c r="D2" s="169"/>
      <c r="E2" s="169"/>
      <c r="F2" s="169"/>
      <c r="G2" s="169"/>
      <c r="H2" s="169"/>
      <c r="I2" s="169"/>
      <c r="J2" s="169"/>
      <c r="K2" s="169"/>
    </row>
    <row r="3" spans="1:11" ht="33.75" customHeight="1" x14ac:dyDescent="0.25">
      <c r="A3" s="187">
        <v>1</v>
      </c>
      <c r="B3" s="194" t="s">
        <v>292</v>
      </c>
      <c r="C3" s="188"/>
      <c r="D3" s="169"/>
      <c r="E3" s="169"/>
      <c r="F3" s="169"/>
      <c r="G3" s="169"/>
      <c r="H3" s="169"/>
      <c r="I3" s="169"/>
      <c r="J3" s="169"/>
      <c r="K3" s="169"/>
    </row>
    <row r="4" spans="1:11" s="191" customFormat="1" ht="33.75" customHeight="1" x14ac:dyDescent="0.25">
      <c r="A4" s="187">
        <v>2</v>
      </c>
      <c r="B4" s="194" t="s">
        <v>306</v>
      </c>
      <c r="C4" s="188"/>
      <c r="D4" s="169"/>
      <c r="E4" s="169"/>
      <c r="F4" s="169"/>
      <c r="G4" s="169"/>
      <c r="H4" s="169"/>
      <c r="I4" s="169"/>
      <c r="J4" s="169"/>
      <c r="K4" s="169"/>
    </row>
    <row r="5" spans="1:11" s="191" customFormat="1" ht="33.75" customHeight="1" x14ac:dyDescent="0.25">
      <c r="A5" s="187">
        <v>3</v>
      </c>
      <c r="B5" s="194" t="s">
        <v>294</v>
      </c>
      <c r="C5" s="188"/>
      <c r="D5" s="169"/>
      <c r="E5" s="169"/>
      <c r="F5" s="169"/>
      <c r="G5" s="169"/>
      <c r="H5" s="169"/>
      <c r="I5" s="169"/>
      <c r="J5" s="169"/>
      <c r="K5" s="169"/>
    </row>
    <row r="6" spans="1:11" s="191" customFormat="1" ht="33.75" customHeight="1" x14ac:dyDescent="0.25">
      <c r="A6" s="198"/>
      <c r="B6" s="194"/>
      <c r="C6" s="188"/>
      <c r="D6" s="169"/>
      <c r="E6" s="169"/>
      <c r="F6" s="169"/>
      <c r="G6" s="169"/>
      <c r="H6" s="169"/>
      <c r="I6" s="169"/>
      <c r="J6" s="169"/>
      <c r="K6" s="169"/>
    </row>
    <row r="7" spans="1:11" s="191" customFormat="1" ht="33.75" customHeight="1" x14ac:dyDescent="0.25">
      <c r="A7" s="198" t="s">
        <v>302</v>
      </c>
      <c r="B7" s="194"/>
      <c r="C7" s="188"/>
      <c r="D7" s="169"/>
      <c r="E7" s="169"/>
      <c r="F7" s="169"/>
      <c r="G7" s="169"/>
      <c r="H7" s="169"/>
      <c r="I7" s="169"/>
      <c r="J7" s="169"/>
      <c r="K7" s="169"/>
    </row>
    <row r="8" spans="1:11" s="191" customFormat="1" ht="33.75" customHeight="1" x14ac:dyDescent="0.25">
      <c r="A8" s="187">
        <v>1</v>
      </c>
      <c r="B8" s="194" t="s">
        <v>287</v>
      </c>
      <c r="C8" s="188"/>
      <c r="D8" s="169"/>
      <c r="E8" s="169"/>
      <c r="F8" s="169"/>
      <c r="G8" s="169"/>
      <c r="H8" s="169"/>
      <c r="I8" s="169"/>
      <c r="J8" s="169"/>
      <c r="K8" s="169"/>
    </row>
    <row r="9" spans="1:11" s="191" customFormat="1" ht="33.75" customHeight="1" x14ac:dyDescent="0.25">
      <c r="A9" s="187">
        <v>2</v>
      </c>
      <c r="B9" s="194" t="s">
        <v>286</v>
      </c>
      <c r="C9" s="188"/>
      <c r="D9" s="169"/>
      <c r="E9" s="169"/>
      <c r="F9" s="169"/>
      <c r="G9" s="169"/>
      <c r="H9" s="169"/>
      <c r="I9" s="169"/>
      <c r="J9" s="169"/>
      <c r="K9" s="169"/>
    </row>
    <row r="10" spans="1:11" s="191" customFormat="1" ht="33.75" customHeight="1" x14ac:dyDescent="0.25">
      <c r="A10" s="187">
        <v>3</v>
      </c>
      <c r="B10" s="194" t="s">
        <v>298</v>
      </c>
      <c r="C10" s="188"/>
      <c r="D10" s="169"/>
      <c r="E10" s="169"/>
      <c r="F10" s="169"/>
      <c r="G10" s="169"/>
      <c r="H10" s="169"/>
      <c r="I10" s="169"/>
      <c r="J10" s="169"/>
      <c r="K10" s="169"/>
    </row>
    <row r="11" spans="1:11" s="191" customFormat="1" ht="33.75" customHeight="1" x14ac:dyDescent="0.25">
      <c r="A11" s="187">
        <v>4</v>
      </c>
      <c r="B11" s="194" t="s">
        <v>295</v>
      </c>
      <c r="C11" s="188"/>
      <c r="D11" s="169"/>
      <c r="E11" s="169"/>
      <c r="F11" s="169"/>
      <c r="G11" s="169"/>
      <c r="H11" s="169"/>
      <c r="I11" s="169"/>
      <c r="J11" s="169"/>
      <c r="K11" s="169"/>
    </row>
    <row r="12" spans="1:11" s="191" customFormat="1" ht="33.75" customHeight="1" x14ac:dyDescent="0.25">
      <c r="A12" s="187">
        <v>5</v>
      </c>
      <c r="B12" s="194" t="s">
        <v>291</v>
      </c>
      <c r="C12" s="188"/>
      <c r="D12" s="169"/>
      <c r="E12" s="169"/>
      <c r="F12" s="169"/>
      <c r="G12" s="169"/>
      <c r="H12" s="169"/>
      <c r="I12" s="169"/>
      <c r="J12" s="169"/>
      <c r="K12" s="169"/>
    </row>
    <row r="13" spans="1:11" s="191" customFormat="1" ht="33.75" customHeight="1" x14ac:dyDescent="0.25">
      <c r="A13" s="195"/>
      <c r="B13" s="194"/>
      <c r="C13" s="188"/>
      <c r="D13" s="169"/>
      <c r="E13" s="169"/>
      <c r="F13" s="169"/>
      <c r="G13" s="169"/>
      <c r="H13" s="169"/>
      <c r="I13" s="169"/>
      <c r="J13" s="169"/>
      <c r="K13" s="169"/>
    </row>
    <row r="14" spans="1:11" s="191" customFormat="1" ht="33.75" customHeight="1" x14ac:dyDescent="0.25">
      <c r="A14" s="198" t="s">
        <v>304</v>
      </c>
      <c r="B14" s="194"/>
      <c r="C14" s="188"/>
      <c r="D14" s="169"/>
      <c r="E14" s="169"/>
      <c r="F14" s="169"/>
      <c r="G14" s="169"/>
      <c r="H14" s="169"/>
      <c r="I14" s="169"/>
      <c r="J14" s="169"/>
      <c r="K14" s="169"/>
    </row>
    <row r="15" spans="1:11" s="191" customFormat="1" ht="33.75" customHeight="1" x14ac:dyDescent="0.25">
      <c r="A15" s="187">
        <v>1</v>
      </c>
      <c r="B15" s="194" t="s">
        <v>185</v>
      </c>
      <c r="C15" s="188"/>
      <c r="D15" s="169"/>
      <c r="E15" s="169"/>
      <c r="F15" s="169"/>
      <c r="G15" s="169"/>
      <c r="H15" s="169"/>
      <c r="I15" s="169"/>
      <c r="J15" s="169"/>
      <c r="K15" s="169"/>
    </row>
    <row r="16" spans="1:11" s="191" customFormat="1" ht="33.75" customHeight="1" x14ac:dyDescent="0.25">
      <c r="A16" s="187">
        <v>2</v>
      </c>
      <c r="B16" s="194" t="s">
        <v>185</v>
      </c>
      <c r="C16" s="188"/>
      <c r="D16" s="169"/>
      <c r="E16" s="169"/>
      <c r="F16" s="169"/>
      <c r="G16" s="169"/>
      <c r="H16" s="169"/>
      <c r="I16" s="169"/>
      <c r="J16" s="169"/>
      <c r="K16" s="169"/>
    </row>
    <row r="17" spans="1:11" s="191" customFormat="1" ht="33.75" customHeight="1" x14ac:dyDescent="0.25">
      <c r="A17" s="187">
        <v>3</v>
      </c>
      <c r="B17" s="194" t="s">
        <v>185</v>
      </c>
      <c r="C17" s="188"/>
      <c r="D17" s="169"/>
      <c r="E17" s="169"/>
      <c r="F17" s="169"/>
      <c r="G17" s="169"/>
      <c r="H17" s="169"/>
      <c r="I17" s="169"/>
      <c r="J17" s="169"/>
      <c r="K17" s="169"/>
    </row>
    <row r="18" spans="1:11" s="191" customFormat="1" ht="33.75" customHeight="1" x14ac:dyDescent="0.25">
      <c r="A18" s="187">
        <v>4</v>
      </c>
      <c r="B18" s="194" t="s">
        <v>185</v>
      </c>
      <c r="C18" s="188"/>
      <c r="D18" s="169"/>
      <c r="E18" s="169"/>
      <c r="F18" s="169"/>
      <c r="G18" s="169"/>
      <c r="H18" s="169"/>
      <c r="I18" s="169"/>
      <c r="J18" s="169"/>
      <c r="K18" s="169"/>
    </row>
    <row r="19" spans="1:11" s="191" customFormat="1" ht="33.75" customHeight="1" x14ac:dyDescent="0.25">
      <c r="A19" s="187">
        <v>5</v>
      </c>
      <c r="B19" s="194" t="s">
        <v>185</v>
      </c>
      <c r="C19" s="188"/>
      <c r="D19" s="169"/>
      <c r="E19" s="169"/>
      <c r="F19" s="169"/>
      <c r="G19" s="169"/>
      <c r="H19" s="169"/>
      <c r="I19" s="169"/>
      <c r="J19" s="169"/>
      <c r="K19" s="169"/>
    </row>
    <row r="20" spans="1:11" s="191" customFormat="1" ht="33.75" customHeight="1" x14ac:dyDescent="0.25">
      <c r="A20" s="195"/>
      <c r="B20" s="194"/>
      <c r="C20" s="188"/>
      <c r="D20" s="169"/>
      <c r="E20" s="169"/>
      <c r="F20" s="169"/>
      <c r="G20" s="169"/>
      <c r="H20" s="169"/>
      <c r="I20" s="169"/>
      <c r="J20" s="169"/>
      <c r="K20" s="169"/>
    </row>
    <row r="21" spans="1:11" s="191" customFormat="1" ht="33.75" customHeight="1" x14ac:dyDescent="0.25">
      <c r="A21" s="198" t="s">
        <v>305</v>
      </c>
      <c r="B21" s="194"/>
      <c r="C21" s="188"/>
      <c r="D21" s="169"/>
      <c r="E21" s="169"/>
      <c r="F21" s="169"/>
      <c r="G21" s="169"/>
      <c r="H21" s="169"/>
      <c r="I21" s="169"/>
      <c r="J21" s="169"/>
      <c r="K21" s="169"/>
    </row>
    <row r="22" spans="1:11" s="191" customFormat="1" ht="33.75" customHeight="1" x14ac:dyDescent="0.25">
      <c r="A22" s="187">
        <v>1</v>
      </c>
      <c r="B22" s="194" t="s">
        <v>289</v>
      </c>
      <c r="C22" s="188"/>
      <c r="D22" s="169"/>
      <c r="E22" s="169"/>
      <c r="F22" s="169"/>
      <c r="G22" s="169"/>
      <c r="H22" s="169"/>
      <c r="I22" s="169"/>
      <c r="J22" s="169"/>
      <c r="K22" s="169"/>
    </row>
    <row r="23" spans="1:11" s="191" customFormat="1" ht="33.75" customHeight="1" x14ac:dyDescent="0.25">
      <c r="A23" s="187">
        <v>2</v>
      </c>
      <c r="B23" s="194" t="s">
        <v>185</v>
      </c>
      <c r="C23" s="188"/>
      <c r="D23" s="169"/>
      <c r="E23" s="169"/>
      <c r="F23" s="169"/>
      <c r="G23" s="169"/>
      <c r="H23" s="169"/>
      <c r="I23" s="169"/>
      <c r="J23" s="169"/>
      <c r="K23" s="169"/>
    </row>
    <row r="24" spans="1:11" s="191" customFormat="1" ht="33.75" customHeight="1" x14ac:dyDescent="0.25">
      <c r="A24" s="187">
        <v>3</v>
      </c>
      <c r="B24" s="194" t="s">
        <v>185</v>
      </c>
      <c r="C24" s="188"/>
      <c r="D24" s="169"/>
      <c r="E24" s="169"/>
      <c r="F24" s="169"/>
      <c r="G24" s="169"/>
      <c r="H24" s="169"/>
      <c r="I24" s="169"/>
      <c r="J24" s="169"/>
      <c r="K24" s="169"/>
    </row>
    <row r="25" spans="1:11" s="191" customFormat="1" ht="33.75" customHeight="1" x14ac:dyDescent="0.25">
      <c r="A25" s="187">
        <v>4</v>
      </c>
      <c r="B25" s="194" t="s">
        <v>185</v>
      </c>
      <c r="C25" s="188"/>
      <c r="D25" s="169"/>
      <c r="E25" s="169"/>
      <c r="F25" s="169"/>
      <c r="G25" s="169"/>
      <c r="H25" s="169"/>
      <c r="I25" s="169"/>
      <c r="J25" s="169"/>
      <c r="K25" s="169"/>
    </row>
    <row r="26" spans="1:11" s="191" customFormat="1" ht="33.75" customHeight="1" x14ac:dyDescent="0.25">
      <c r="A26" s="187">
        <v>5</v>
      </c>
      <c r="B26" s="194" t="s">
        <v>185</v>
      </c>
      <c r="C26" s="188"/>
      <c r="D26" s="169"/>
      <c r="E26" s="169"/>
      <c r="F26" s="169"/>
      <c r="G26" s="169"/>
      <c r="H26" s="169"/>
      <c r="I26" s="169"/>
      <c r="J26" s="169"/>
      <c r="K26" s="169"/>
    </row>
    <row r="27" spans="1:11" ht="33.75" customHeight="1" x14ac:dyDescent="0.25">
      <c r="A27" s="195"/>
      <c r="B27" s="194"/>
      <c r="C27" s="188"/>
      <c r="D27" s="169"/>
      <c r="E27" s="169"/>
      <c r="F27" s="169"/>
      <c r="G27" s="169"/>
      <c r="H27" s="169"/>
      <c r="I27" s="169"/>
      <c r="J27" s="169"/>
      <c r="K27" s="169"/>
    </row>
    <row r="28" spans="1:11" ht="38.25" customHeight="1" x14ac:dyDescent="0.25">
      <c r="A28" s="196"/>
      <c r="B28" s="66"/>
      <c r="C28" s="170"/>
    </row>
  </sheetData>
  <pageMargins left="0.7" right="0.7" top="0.75" bottom="0.75" header="0.3" footer="0.3"/>
  <pageSetup scale="68" fitToHeight="0" orientation="portrait"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E75E1-1AA7-4D1E-A2D7-9734CF31AA93}">
  <sheetPr>
    <pageSetUpPr fitToPage="1"/>
  </sheetPr>
  <dimension ref="A1:N29"/>
  <sheetViews>
    <sheetView zoomScale="70" zoomScaleNormal="70" workbookViewId="0">
      <pane ySplit="2" topLeftCell="A13" activePane="bottomLeft" state="frozen"/>
      <selection activeCell="B4" sqref="B4"/>
      <selection pane="bottomLeft" activeCell="L16" sqref="L16:N25"/>
    </sheetView>
  </sheetViews>
  <sheetFormatPr defaultColWidth="9.33203125" defaultRowHeight="13.2" x14ac:dyDescent="0.25"/>
  <cols>
    <col min="1" max="1" width="16" style="150" customWidth="1"/>
    <col min="2" max="2" width="50.6640625" style="150" customWidth="1"/>
    <col min="3" max="4" width="6.6640625" style="191" customWidth="1"/>
    <col min="5" max="5" width="50.6640625" style="191" customWidth="1"/>
    <col min="6" max="6" width="16" style="142" customWidth="1"/>
    <col min="7" max="7" width="5.77734375" style="150" customWidth="1"/>
    <col min="8" max="8" width="7.109375" style="150" bestFit="1" customWidth="1"/>
    <col min="9" max="9" width="10.44140625" style="150" bestFit="1" customWidth="1"/>
    <col min="10" max="10" width="13" style="150" bestFit="1" customWidth="1"/>
    <col min="11" max="11" width="9.33203125" style="150"/>
    <col min="12" max="12" width="33.109375" style="150" customWidth="1"/>
    <col min="13" max="16384" width="9.33203125" style="150"/>
  </cols>
  <sheetData>
    <row r="1" spans="1:14" ht="75.75" customHeight="1" x14ac:dyDescent="0.25">
      <c r="A1" s="168"/>
      <c r="B1" s="213" t="s">
        <v>43</v>
      </c>
      <c r="C1" s="213"/>
      <c r="D1" s="213"/>
      <c r="E1" s="213"/>
      <c r="F1" s="172"/>
    </row>
    <row r="2" spans="1:14" ht="24.75" customHeight="1" x14ac:dyDescent="0.25">
      <c r="A2" s="180"/>
      <c r="B2" s="181"/>
      <c r="C2" s="181"/>
      <c r="D2" s="181"/>
      <c r="E2" s="181"/>
      <c r="F2" s="182"/>
      <c r="G2" s="14"/>
    </row>
    <row r="3" spans="1:14" ht="147" customHeight="1" x14ac:dyDescent="0.25">
      <c r="A3" s="183"/>
      <c r="B3" s="214" t="s">
        <v>235</v>
      </c>
      <c r="C3" s="214"/>
      <c r="D3" s="214"/>
      <c r="E3" s="214"/>
      <c r="F3" s="185"/>
    </row>
    <row r="4" spans="1:14" s="151" customFormat="1" ht="33.75" customHeight="1" x14ac:dyDescent="0.25">
      <c r="A4" s="183"/>
      <c r="B4" s="212" t="s">
        <v>236</v>
      </c>
      <c r="C4" s="212"/>
      <c r="D4" s="212"/>
      <c r="E4" s="212"/>
      <c r="F4" s="185"/>
    </row>
    <row r="5" spans="1:14" s="151" customFormat="1" ht="16.5" customHeight="1" x14ac:dyDescent="0.25">
      <c r="A5" s="183"/>
      <c r="B5" s="184"/>
      <c r="C5" s="201"/>
      <c r="D5" s="201"/>
      <c r="E5" s="201"/>
      <c r="F5" s="185"/>
    </row>
    <row r="6" spans="1:14" s="151" customFormat="1" ht="33.75" customHeight="1" x14ac:dyDescent="0.25">
      <c r="A6" s="183"/>
      <c r="B6" s="212" t="s">
        <v>237</v>
      </c>
      <c r="C6" s="212"/>
      <c r="D6" s="212"/>
      <c r="E6" s="212"/>
      <c r="F6" s="185"/>
    </row>
    <row r="7" spans="1:14" s="151" customFormat="1" ht="16.5" customHeight="1" x14ac:dyDescent="0.25">
      <c r="A7" s="183"/>
      <c r="B7" s="184"/>
      <c r="C7" s="201"/>
      <c r="D7" s="201"/>
      <c r="E7" s="201"/>
      <c r="F7" s="185"/>
    </row>
    <row r="8" spans="1:14" s="151" customFormat="1" ht="33.75" customHeight="1" x14ac:dyDescent="0.25">
      <c r="A8" s="183"/>
      <c r="B8" s="212" t="s">
        <v>238</v>
      </c>
      <c r="C8" s="212"/>
      <c r="D8" s="212"/>
      <c r="E8" s="212"/>
      <c r="F8" s="185"/>
    </row>
    <row r="9" spans="1:14" s="151" customFormat="1" ht="16.5" customHeight="1" x14ac:dyDescent="0.25">
      <c r="A9" s="183"/>
      <c r="B9" s="184"/>
      <c r="C9" s="201"/>
      <c r="D9" s="201"/>
      <c r="E9" s="201"/>
      <c r="F9" s="185"/>
    </row>
    <row r="10" spans="1:14" s="151" customFormat="1" ht="33.75" customHeight="1" x14ac:dyDescent="0.25">
      <c r="A10" s="183"/>
      <c r="B10" s="212" t="s">
        <v>239</v>
      </c>
      <c r="C10" s="212"/>
      <c r="D10" s="212"/>
      <c r="E10" s="212"/>
      <c r="F10" s="185"/>
    </row>
    <row r="11" spans="1:14" s="151" customFormat="1" ht="16.5" customHeight="1" x14ac:dyDescent="0.25">
      <c r="A11" s="183"/>
      <c r="B11" s="184"/>
      <c r="C11" s="201"/>
      <c r="D11" s="201"/>
      <c r="E11" s="201"/>
      <c r="F11" s="185"/>
    </row>
    <row r="12" spans="1:14" s="151" customFormat="1" ht="33.75" customHeight="1" x14ac:dyDescent="0.25">
      <c r="A12" s="183"/>
      <c r="B12" s="212" t="s">
        <v>240</v>
      </c>
      <c r="C12" s="212"/>
      <c r="D12" s="212"/>
      <c r="E12" s="212"/>
      <c r="F12" s="185"/>
    </row>
    <row r="13" spans="1:14" s="151" customFormat="1" ht="16.5" customHeight="1" x14ac:dyDescent="0.25">
      <c r="A13" s="183"/>
      <c r="B13" s="184"/>
      <c r="C13" s="201"/>
      <c r="D13" s="201"/>
      <c r="E13" s="201"/>
      <c r="F13" s="185"/>
    </row>
    <row r="14" spans="1:14" s="151" customFormat="1" ht="33.75" customHeight="1" x14ac:dyDescent="0.25">
      <c r="A14" s="183"/>
      <c r="B14" s="212" t="s">
        <v>241</v>
      </c>
      <c r="C14" s="212"/>
      <c r="D14" s="212"/>
      <c r="E14" s="212"/>
      <c r="F14" s="185"/>
    </row>
    <row r="15" spans="1:14" s="191" customFormat="1" ht="16.5" customHeight="1" x14ac:dyDescent="0.25">
      <c r="A15" s="183"/>
      <c r="B15" s="201"/>
      <c r="C15" s="201"/>
      <c r="D15" s="201"/>
      <c r="E15" s="201"/>
      <c r="F15" s="185"/>
    </row>
    <row r="16" spans="1:14" s="151" customFormat="1" ht="33.75" customHeight="1" x14ac:dyDescent="0.25">
      <c r="A16" s="183"/>
      <c r="B16" s="212" t="s">
        <v>282</v>
      </c>
      <c r="C16" s="212"/>
      <c r="D16" s="212"/>
      <c r="E16" s="212"/>
      <c r="F16" s="185"/>
      <c r="L16" s="212"/>
      <c r="M16" s="212"/>
      <c r="N16" s="212"/>
    </row>
    <row r="17" spans="1:14" s="191" customFormat="1" ht="16.5" customHeight="1" x14ac:dyDescent="0.25">
      <c r="A17" s="183"/>
      <c r="B17" s="201"/>
      <c r="C17" s="201"/>
      <c r="D17" s="201"/>
      <c r="E17" s="201"/>
      <c r="F17" s="185"/>
    </row>
    <row r="18" spans="1:14" s="151" customFormat="1" ht="33.75" customHeight="1" x14ac:dyDescent="0.25">
      <c r="A18" s="183"/>
      <c r="B18" s="212" t="s">
        <v>242</v>
      </c>
      <c r="C18" s="212"/>
      <c r="D18" s="212"/>
      <c r="E18" s="212"/>
      <c r="F18" s="185"/>
      <c r="L18" s="184"/>
      <c r="M18" s="184"/>
      <c r="N18" s="184"/>
    </row>
    <row r="19" spans="1:14" s="191" customFormat="1" ht="33.75" customHeight="1" x14ac:dyDescent="0.25">
      <c r="A19" s="183"/>
      <c r="B19" s="201"/>
      <c r="C19" s="201" t="s">
        <v>247</v>
      </c>
      <c r="D19" s="201" t="s">
        <v>248</v>
      </c>
      <c r="E19" s="201"/>
      <c r="F19" s="185"/>
      <c r="L19" s="201"/>
      <c r="M19" s="201"/>
      <c r="N19" s="201"/>
    </row>
    <row r="20" spans="1:14" s="151" customFormat="1" ht="33.75" customHeight="1" x14ac:dyDescent="0.25">
      <c r="A20" s="183"/>
      <c r="B20" s="202" t="s">
        <v>243</v>
      </c>
      <c r="C20" s="201"/>
      <c r="D20" s="201"/>
      <c r="E20" s="201"/>
      <c r="F20" s="185"/>
      <c r="L20" s="184"/>
      <c r="M20" s="184"/>
      <c r="N20" s="184"/>
    </row>
    <row r="21" spans="1:14" s="151" customFormat="1" ht="33.75" customHeight="1" x14ac:dyDescent="0.25">
      <c r="A21" s="183"/>
      <c r="B21" s="202" t="s">
        <v>244</v>
      </c>
      <c r="C21" s="201"/>
      <c r="D21" s="201"/>
      <c r="E21" s="201"/>
      <c r="F21" s="185"/>
      <c r="L21" s="184"/>
      <c r="M21" s="184"/>
      <c r="N21" s="184"/>
    </row>
    <row r="22" spans="1:14" s="151" customFormat="1" ht="33.75" customHeight="1" x14ac:dyDescent="0.25">
      <c r="A22" s="183"/>
      <c r="B22" s="202" t="s">
        <v>245</v>
      </c>
      <c r="C22" s="201"/>
      <c r="D22" s="201"/>
      <c r="E22" s="201"/>
      <c r="F22" s="185"/>
      <c r="L22" s="184"/>
      <c r="M22" s="184"/>
      <c r="N22" s="184"/>
    </row>
    <row r="23" spans="1:14" s="151" customFormat="1" ht="33.75" customHeight="1" x14ac:dyDescent="0.25">
      <c r="A23" s="183"/>
      <c r="B23" s="202" t="s">
        <v>246</v>
      </c>
      <c r="C23" s="201"/>
      <c r="D23" s="201"/>
      <c r="E23" s="201"/>
      <c r="F23" s="185"/>
      <c r="L23" s="184"/>
      <c r="M23" s="184"/>
      <c r="N23" s="184"/>
    </row>
    <row r="24" spans="1:14" s="151" customFormat="1" ht="33.75" customHeight="1" x14ac:dyDescent="0.25">
      <c r="A24" s="183"/>
      <c r="B24" s="202" t="s">
        <v>297</v>
      </c>
      <c r="C24" s="201"/>
      <c r="D24" s="201"/>
      <c r="E24" s="201"/>
      <c r="F24" s="185"/>
      <c r="L24" s="184"/>
      <c r="M24" s="184"/>
      <c r="N24" s="184"/>
    </row>
    <row r="25" spans="1:14" s="191" customFormat="1" ht="16.5" customHeight="1" x14ac:dyDescent="0.25">
      <c r="A25" s="183"/>
      <c r="B25" s="201"/>
      <c r="C25" s="201"/>
      <c r="D25" s="201"/>
      <c r="E25" s="201"/>
      <c r="F25" s="185"/>
    </row>
    <row r="26" spans="1:14" s="151" customFormat="1" ht="33.75" customHeight="1" x14ac:dyDescent="0.25">
      <c r="A26" s="183"/>
      <c r="B26" s="212" t="s">
        <v>290</v>
      </c>
      <c r="C26" s="212"/>
      <c r="D26" s="212"/>
      <c r="E26" s="212"/>
      <c r="F26" s="185"/>
    </row>
    <row r="27" spans="1:14" s="151" customFormat="1" ht="25.8" x14ac:dyDescent="0.3">
      <c r="A27" s="183"/>
      <c r="B27" s="215" t="s">
        <v>249</v>
      </c>
      <c r="C27" s="215"/>
      <c r="D27" s="215"/>
      <c r="E27" s="215"/>
      <c r="F27" s="185"/>
    </row>
    <row r="28" spans="1:14" s="151" customFormat="1" ht="33.75" customHeight="1" x14ac:dyDescent="0.3">
      <c r="A28" s="186"/>
      <c r="B28" s="216" t="str">
        <f ca="1">MID(CELL("filename"),SEARCH("[",CELL("filename"))+1, SEARCH("]",CELL("filename"))-SEARCH("[",CELL("filename"))-1)</f>
        <v>2020-2021-Budget (R3).xlsx</v>
      </c>
      <c r="C28" s="216"/>
      <c r="D28" s="216"/>
      <c r="E28" s="216"/>
      <c r="F28" s="188"/>
      <c r="G28" s="169"/>
      <c r="H28" s="169"/>
      <c r="I28" s="169"/>
      <c r="J28" s="169"/>
      <c r="K28" s="169"/>
      <c r="L28" s="169"/>
      <c r="M28" s="169"/>
      <c r="N28" s="169"/>
    </row>
    <row r="29" spans="1:14" ht="38.25" customHeight="1" x14ac:dyDescent="0.25">
      <c r="A29" s="65"/>
      <c r="B29" s="66"/>
      <c r="C29" s="66"/>
      <c r="D29" s="66"/>
      <c r="E29" s="66"/>
      <c r="F29" s="170"/>
    </row>
  </sheetData>
  <mergeCells count="14">
    <mergeCell ref="B18:E18"/>
    <mergeCell ref="B26:E26"/>
    <mergeCell ref="B27:E27"/>
    <mergeCell ref="B28:E28"/>
    <mergeCell ref="L16:N16"/>
    <mergeCell ref="B10:E10"/>
    <mergeCell ref="B12:E12"/>
    <mergeCell ref="B14:E14"/>
    <mergeCell ref="B16:E16"/>
    <mergeCell ref="B1:E1"/>
    <mergeCell ref="B3:E3"/>
    <mergeCell ref="B4:E4"/>
    <mergeCell ref="B6:E6"/>
    <mergeCell ref="B8:E8"/>
  </mergeCells>
  <pageMargins left="0.7" right="0.7" top="0.75" bottom="0.75" header="0.3" footer="0.3"/>
  <pageSetup scale="69" fitToHeight="0" orientation="portrait"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62365-AB7D-482E-9DCB-0A52985E0165}">
  <sheetPr>
    <pageSetUpPr fitToPage="1"/>
  </sheetPr>
  <dimension ref="A1:D37"/>
  <sheetViews>
    <sheetView zoomScale="70" zoomScaleNormal="70" workbookViewId="0">
      <pane ySplit="2" topLeftCell="A3" activePane="bottomLeft" state="frozen"/>
      <selection activeCell="B3" sqref="B3:E3"/>
      <selection pane="bottomLeft" activeCell="B11" sqref="B11"/>
    </sheetView>
  </sheetViews>
  <sheetFormatPr defaultRowHeight="13.2" x14ac:dyDescent="0.25"/>
  <cols>
    <col min="1" max="1" width="16.109375" customWidth="1"/>
    <col min="2" max="2" width="124.44140625" customWidth="1"/>
    <col min="3" max="3" width="16.109375" style="142" customWidth="1"/>
    <col min="4" max="4" width="5.77734375" customWidth="1"/>
    <col min="5" max="5" width="7.109375" bestFit="1" customWidth="1"/>
    <col min="6" max="6" width="10.44140625" bestFit="1" customWidth="1"/>
    <col min="7" max="7" width="13" bestFit="1" customWidth="1"/>
  </cols>
  <sheetData>
    <row r="1" spans="1:4" ht="75.75" customHeight="1" x14ac:dyDescent="0.25">
      <c r="A1" s="168"/>
      <c r="B1" s="171" t="s">
        <v>43</v>
      </c>
      <c r="C1" s="172"/>
    </row>
    <row r="2" spans="1:4" ht="37.5" customHeight="1" x14ac:dyDescent="0.25">
      <c r="A2" s="176" t="s">
        <v>44</v>
      </c>
      <c r="B2" s="176" t="s">
        <v>14</v>
      </c>
      <c r="C2" s="177" t="s">
        <v>45</v>
      </c>
      <c r="D2" s="14"/>
    </row>
    <row r="3" spans="1:4" s="175" customFormat="1" ht="25.5" customHeight="1" x14ac:dyDescent="0.25">
      <c r="A3" s="173"/>
      <c r="B3" s="173"/>
      <c r="C3" s="174"/>
    </row>
    <row r="4" spans="1:4" s="175" customFormat="1" ht="25.5" customHeight="1" x14ac:dyDescent="0.25">
      <c r="A4" s="173" t="s">
        <v>260</v>
      </c>
      <c r="B4" s="173" t="s">
        <v>262</v>
      </c>
      <c r="C4" s="174" t="s">
        <v>259</v>
      </c>
    </row>
    <row r="5" spans="1:4" s="175" customFormat="1" ht="25.5" customHeight="1" x14ac:dyDescent="0.25">
      <c r="A5" s="173" t="s">
        <v>260</v>
      </c>
      <c r="B5" s="173" t="s">
        <v>258</v>
      </c>
      <c r="C5" s="174" t="s">
        <v>261</v>
      </c>
    </row>
    <row r="6" spans="1:4" s="175" customFormat="1" ht="25.5" customHeight="1" x14ac:dyDescent="0.25">
      <c r="A6" s="173" t="s">
        <v>263</v>
      </c>
      <c r="B6" s="173" t="s">
        <v>264</v>
      </c>
      <c r="C6" s="174" t="s">
        <v>265</v>
      </c>
    </row>
    <row r="7" spans="1:4" s="175" customFormat="1" ht="25.5" customHeight="1" x14ac:dyDescent="0.25">
      <c r="A7" s="173"/>
      <c r="B7" s="173" t="s">
        <v>293</v>
      </c>
      <c r="C7" s="174" t="s">
        <v>283</v>
      </c>
    </row>
    <row r="8" spans="1:4" s="175" customFormat="1" ht="25.5" customHeight="1" x14ac:dyDescent="0.25">
      <c r="A8" s="173" t="s">
        <v>308</v>
      </c>
      <c r="B8" s="173" t="s">
        <v>310</v>
      </c>
      <c r="C8" s="174" t="s">
        <v>309</v>
      </c>
    </row>
    <row r="9" spans="1:4" s="175" customFormat="1" ht="25.5" customHeight="1" x14ac:dyDescent="0.25">
      <c r="B9" s="173" t="s">
        <v>299</v>
      </c>
      <c r="C9" s="174"/>
    </row>
    <row r="10" spans="1:4" s="175" customFormat="1" ht="25.5" customHeight="1" x14ac:dyDescent="0.25">
      <c r="A10" s="173"/>
      <c r="B10" s="173"/>
      <c r="C10" s="174"/>
    </row>
    <row r="11" spans="1:4" s="175" customFormat="1" ht="25.5" customHeight="1" x14ac:dyDescent="0.25">
      <c r="A11" s="173"/>
      <c r="C11" s="174"/>
    </row>
    <row r="12" spans="1:4" s="175" customFormat="1" ht="25.5" customHeight="1" x14ac:dyDescent="0.25">
      <c r="A12" s="173"/>
      <c r="B12" s="173"/>
      <c r="C12" s="174"/>
    </row>
    <row r="13" spans="1:4" s="175" customFormat="1" ht="25.5" customHeight="1" x14ac:dyDescent="0.25">
      <c r="A13" s="173"/>
      <c r="B13" s="173"/>
      <c r="C13" s="174"/>
    </row>
    <row r="14" spans="1:4" s="175" customFormat="1" ht="25.5" customHeight="1" x14ac:dyDescent="0.25">
      <c r="A14" s="173"/>
      <c r="B14" s="173"/>
      <c r="C14" s="174"/>
    </row>
    <row r="15" spans="1:4" s="175" customFormat="1" ht="25.5" customHeight="1" x14ac:dyDescent="0.25">
      <c r="A15" s="173"/>
      <c r="B15" s="173"/>
      <c r="C15" s="174"/>
    </row>
    <row r="16" spans="1:4" s="175" customFormat="1" ht="25.5" customHeight="1" x14ac:dyDescent="0.25">
      <c r="A16" s="173"/>
      <c r="B16" s="173"/>
      <c r="C16" s="174"/>
    </row>
    <row r="17" spans="1:3" s="175" customFormat="1" ht="25.5" customHeight="1" x14ac:dyDescent="0.25">
      <c r="A17" s="173"/>
      <c r="B17" s="173"/>
      <c r="C17" s="174"/>
    </row>
    <row r="18" spans="1:3" s="175" customFormat="1" ht="25.5" customHeight="1" x14ac:dyDescent="0.25">
      <c r="A18" s="173"/>
      <c r="B18" s="173"/>
      <c r="C18" s="174"/>
    </row>
    <row r="19" spans="1:3" s="175" customFormat="1" ht="25.5" customHeight="1" x14ac:dyDescent="0.25">
      <c r="A19" s="173"/>
      <c r="B19" s="173"/>
      <c r="C19" s="174"/>
    </row>
    <row r="20" spans="1:3" s="175" customFormat="1" ht="25.5" customHeight="1" x14ac:dyDescent="0.25">
      <c r="A20" s="173"/>
      <c r="B20" s="173"/>
      <c r="C20" s="174"/>
    </row>
    <row r="21" spans="1:3" s="175" customFormat="1" ht="25.5" customHeight="1" x14ac:dyDescent="0.25">
      <c r="A21" s="173"/>
      <c r="B21" s="173"/>
      <c r="C21" s="174"/>
    </row>
    <row r="22" spans="1:3" s="175" customFormat="1" ht="25.5" customHeight="1" x14ac:dyDescent="0.25">
      <c r="A22" s="173"/>
      <c r="B22" s="173"/>
      <c r="C22" s="174"/>
    </row>
    <row r="23" spans="1:3" s="175" customFormat="1" ht="25.5" customHeight="1" x14ac:dyDescent="0.25">
      <c r="A23" s="173"/>
      <c r="B23" s="173"/>
      <c r="C23" s="174"/>
    </row>
    <row r="24" spans="1:3" s="175" customFormat="1" ht="25.5" customHeight="1" x14ac:dyDescent="0.25">
      <c r="A24" s="173"/>
      <c r="B24" s="173"/>
      <c r="C24" s="174"/>
    </row>
    <row r="25" spans="1:3" s="175" customFormat="1" ht="25.5" customHeight="1" x14ac:dyDescent="0.25">
      <c r="A25" s="173"/>
      <c r="B25" s="173"/>
      <c r="C25" s="174"/>
    </row>
    <row r="26" spans="1:3" s="175" customFormat="1" ht="25.5" customHeight="1" x14ac:dyDescent="0.25">
      <c r="A26" s="173"/>
      <c r="B26" s="173"/>
      <c r="C26" s="174"/>
    </row>
    <row r="27" spans="1:3" s="175" customFormat="1" ht="25.5" customHeight="1" x14ac:dyDescent="0.25">
      <c r="A27" s="173"/>
      <c r="B27" s="173"/>
      <c r="C27" s="174"/>
    </row>
    <row r="28" spans="1:3" s="175" customFormat="1" ht="25.5" customHeight="1" x14ac:dyDescent="0.25">
      <c r="A28" s="173"/>
      <c r="B28" s="173"/>
      <c r="C28" s="174"/>
    </row>
    <row r="29" spans="1:3" s="175" customFormat="1" ht="25.5" customHeight="1" x14ac:dyDescent="0.25">
      <c r="A29" s="173"/>
      <c r="B29" s="173"/>
      <c r="C29" s="174"/>
    </row>
    <row r="30" spans="1:3" s="175" customFormat="1" ht="25.5" customHeight="1" x14ac:dyDescent="0.25">
      <c r="A30" s="173"/>
      <c r="B30" s="173"/>
      <c r="C30" s="174"/>
    </row>
    <row r="31" spans="1:3" s="175" customFormat="1" ht="25.5" customHeight="1" x14ac:dyDescent="0.25">
      <c r="A31" s="173"/>
      <c r="B31" s="173"/>
      <c r="C31" s="174"/>
    </row>
    <row r="32" spans="1:3" s="175" customFormat="1" ht="25.5" customHeight="1" x14ac:dyDescent="0.25">
      <c r="A32" s="173"/>
      <c r="B32" s="173"/>
      <c r="C32" s="174"/>
    </row>
    <row r="33" spans="1:3" s="175" customFormat="1" ht="25.5" customHeight="1" x14ac:dyDescent="0.25">
      <c r="A33" s="173"/>
      <c r="B33" s="173"/>
      <c r="C33" s="174"/>
    </row>
    <row r="34" spans="1:3" s="175" customFormat="1" ht="25.5" customHeight="1" x14ac:dyDescent="0.25">
      <c r="A34" s="173"/>
      <c r="B34" s="173"/>
      <c r="C34" s="174"/>
    </row>
    <row r="35" spans="1:3" s="175" customFormat="1" ht="25.5" customHeight="1" x14ac:dyDescent="0.25">
      <c r="A35" s="173"/>
      <c r="B35" s="173"/>
      <c r="C35" s="174"/>
    </row>
    <row r="36" spans="1:3" s="175" customFormat="1" ht="25.5" customHeight="1" x14ac:dyDescent="0.3">
      <c r="A36" s="173"/>
      <c r="B36" s="199" t="str">
        <f ca="1">MID(CELL("filename"),SEARCH("[",CELL("filename"))+1, SEARCH("]",CELL("filename"))-SEARCH("[",CELL("filename"))-1)</f>
        <v>2020-2021-Budget (R3).xlsx</v>
      </c>
      <c r="C36" s="174"/>
    </row>
    <row r="37" spans="1:3" ht="42.75" customHeight="1" x14ac:dyDescent="0.25">
      <c r="A37" s="8"/>
      <c r="B37" s="8"/>
      <c r="C37" s="141"/>
    </row>
  </sheetData>
  <printOptions horizontalCentered="1"/>
  <pageMargins left="0.7" right="0.7" top="0.75" bottom="0.75" header="0.3" footer="0.3"/>
  <pageSetup scale="64" fitToHeight="0" orientation="portrait" r:id="rId1"/>
  <headerFooter>
    <oddFooter>&amp;L&amp;D&amp;C&amp;P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D7019-654D-4B88-8F4D-E78B53E3EA33}">
  <sheetPr>
    <pageSetUpPr fitToPage="1"/>
  </sheetPr>
  <dimension ref="A1:G47"/>
  <sheetViews>
    <sheetView zoomScale="70" zoomScaleNormal="70" workbookViewId="0">
      <pane ySplit="2" topLeftCell="A6" activePane="bottomLeft" state="frozen"/>
      <selection activeCell="B3" sqref="B3:E3"/>
      <selection pane="bottomLeft" activeCell="B16" sqref="B16"/>
    </sheetView>
  </sheetViews>
  <sheetFormatPr defaultRowHeight="13.2" x14ac:dyDescent="0.25"/>
  <cols>
    <col min="1" max="1" width="18.44140625" customWidth="1"/>
    <col min="2" max="5" width="26.6640625" customWidth="1"/>
    <col min="6" max="6" width="18.44140625" style="1" customWidth="1"/>
    <col min="7" max="7" width="5.77734375" customWidth="1"/>
    <col min="8" max="8" width="7.109375" bestFit="1" customWidth="1"/>
    <col min="9" max="9" width="10.44140625" bestFit="1" customWidth="1"/>
    <col min="10" max="10" width="13" bestFit="1" customWidth="1"/>
  </cols>
  <sheetData>
    <row r="1" spans="1:7" ht="75.75" customHeight="1" x14ac:dyDescent="0.25">
      <c r="A1" s="178"/>
      <c r="B1" s="217" t="s">
        <v>281</v>
      </c>
      <c r="C1" s="217"/>
      <c r="D1" s="217"/>
      <c r="E1" s="217"/>
      <c r="F1" s="179"/>
    </row>
    <row r="2" spans="1:7" ht="37.5" customHeight="1" x14ac:dyDescent="0.25">
      <c r="A2" s="12" t="s">
        <v>210</v>
      </c>
      <c r="B2" s="12" t="s">
        <v>209</v>
      </c>
      <c r="C2" s="12" t="s">
        <v>279</v>
      </c>
      <c r="D2" s="12" t="s">
        <v>36</v>
      </c>
      <c r="E2" s="12" t="s">
        <v>288</v>
      </c>
      <c r="F2" s="3" t="s">
        <v>280</v>
      </c>
      <c r="G2" s="14"/>
    </row>
    <row r="3" spans="1:7" s="153" customFormat="1" ht="30" customHeight="1" x14ac:dyDescent="0.25">
      <c r="A3" s="165">
        <v>2009</v>
      </c>
      <c r="B3" s="166">
        <v>56567.98</v>
      </c>
      <c r="C3" s="166"/>
      <c r="D3" s="166">
        <v>19897.72</v>
      </c>
      <c r="E3" s="167">
        <f>D3/B3</f>
        <v>0.35174881620308873</v>
      </c>
      <c r="F3" s="166"/>
    </row>
    <row r="4" spans="1:7" s="153" customFormat="1" ht="30" customHeight="1" x14ac:dyDescent="0.25">
      <c r="A4" s="165">
        <v>2010</v>
      </c>
      <c r="B4" s="166">
        <v>127763.95</v>
      </c>
      <c r="C4" s="166"/>
      <c r="D4" s="166">
        <v>18068.310000000001</v>
      </c>
      <c r="E4" s="167">
        <f t="shared" ref="E4:E14" si="0">D4/B4</f>
        <v>0.14141946926343466</v>
      </c>
      <c r="F4" s="166"/>
    </row>
    <row r="5" spans="1:7" s="153" customFormat="1" ht="30" customHeight="1" x14ac:dyDescent="0.25">
      <c r="A5" s="165">
        <v>2011</v>
      </c>
      <c r="B5" s="166">
        <v>181665.32</v>
      </c>
      <c r="C5" s="166"/>
      <c r="D5" s="166">
        <v>115641.44</v>
      </c>
      <c r="E5" s="167">
        <f t="shared" si="0"/>
        <v>0.63656310406411087</v>
      </c>
      <c r="F5" s="166"/>
    </row>
    <row r="6" spans="1:7" s="153" customFormat="1" ht="30" customHeight="1" x14ac:dyDescent="0.25">
      <c r="A6" s="165">
        <v>2012</v>
      </c>
      <c r="B6" s="166">
        <v>126869.73</v>
      </c>
      <c r="C6" s="166"/>
      <c r="D6" s="166">
        <v>49428.89</v>
      </c>
      <c r="E6" s="167">
        <f t="shared" si="0"/>
        <v>0.38960349328401661</v>
      </c>
      <c r="F6" s="166"/>
    </row>
    <row r="7" spans="1:7" s="153" customFormat="1" ht="30" customHeight="1" x14ac:dyDescent="0.25">
      <c r="A7" s="165">
        <v>2013</v>
      </c>
      <c r="B7" s="166">
        <v>146111.93</v>
      </c>
      <c r="C7" s="166"/>
      <c r="D7" s="166">
        <v>50461.48</v>
      </c>
      <c r="E7" s="167">
        <f t="shared" si="0"/>
        <v>0.34536180584295895</v>
      </c>
      <c r="F7" s="166"/>
    </row>
    <row r="8" spans="1:7" s="153" customFormat="1" ht="30" customHeight="1" x14ac:dyDescent="0.25">
      <c r="A8" s="165">
        <v>2014</v>
      </c>
      <c r="B8" s="166">
        <v>164393.95000000001</v>
      </c>
      <c r="C8" s="166">
        <v>-75000</v>
      </c>
      <c r="D8" s="166">
        <f>61628.87+C8*-1</f>
        <v>136628.87</v>
      </c>
      <c r="E8" s="167">
        <f t="shared" si="0"/>
        <v>0.83110643670281048</v>
      </c>
      <c r="F8" s="166" t="s">
        <v>300</v>
      </c>
    </row>
    <row r="9" spans="1:7" s="153" customFormat="1" ht="30" customHeight="1" x14ac:dyDescent="0.25">
      <c r="A9" s="165">
        <v>2015</v>
      </c>
      <c r="B9" s="166">
        <v>163311.92000000001</v>
      </c>
      <c r="C9" s="166"/>
      <c r="D9" s="166">
        <v>54691.43</v>
      </c>
      <c r="E9" s="167">
        <f t="shared" si="0"/>
        <v>0.33488939447898231</v>
      </c>
      <c r="F9" s="166"/>
    </row>
    <row r="10" spans="1:7" s="153" customFormat="1" ht="30" customHeight="1" x14ac:dyDescent="0.25">
      <c r="A10" s="165">
        <v>2016</v>
      </c>
      <c r="B10" s="166">
        <v>161611.85999999999</v>
      </c>
      <c r="C10" s="166"/>
      <c r="D10" s="166">
        <v>51550.36</v>
      </c>
      <c r="E10" s="167">
        <f t="shared" si="0"/>
        <v>0.31897634245407486</v>
      </c>
      <c r="F10" s="166"/>
    </row>
    <row r="11" spans="1:7" s="153" customFormat="1" ht="30" customHeight="1" x14ac:dyDescent="0.25">
      <c r="A11" s="165">
        <v>2017</v>
      </c>
      <c r="B11" s="166">
        <v>194673.94</v>
      </c>
      <c r="C11" s="166"/>
      <c r="D11" s="166">
        <v>81682.27</v>
      </c>
      <c r="E11" s="167">
        <f t="shared" si="0"/>
        <v>0.41958502509375423</v>
      </c>
      <c r="F11" s="166"/>
    </row>
    <row r="12" spans="1:7" s="153" customFormat="1" ht="30" customHeight="1" x14ac:dyDescent="0.25">
      <c r="A12" s="165">
        <v>2018</v>
      </c>
      <c r="B12" s="166">
        <v>213284.2</v>
      </c>
      <c r="C12" s="166"/>
      <c r="D12" s="166">
        <v>85197.47</v>
      </c>
      <c r="E12" s="167">
        <f t="shared" si="0"/>
        <v>0.39945514013696276</v>
      </c>
      <c r="F12" s="166"/>
    </row>
    <row r="13" spans="1:7" s="153" customFormat="1" ht="30" customHeight="1" x14ac:dyDescent="0.25">
      <c r="A13" s="165">
        <v>2019</v>
      </c>
      <c r="B13" s="166">
        <v>230885.29</v>
      </c>
      <c r="C13" s="166"/>
      <c r="D13" s="166">
        <v>73253.440000000002</v>
      </c>
      <c r="E13" s="167">
        <f t="shared" si="0"/>
        <v>0.31727200983657294</v>
      </c>
      <c r="F13" s="166"/>
    </row>
    <row r="14" spans="1:7" s="153" customFormat="1" ht="30" customHeight="1" x14ac:dyDescent="0.25">
      <c r="A14" s="165">
        <v>2020</v>
      </c>
      <c r="B14" s="166">
        <v>215050</v>
      </c>
      <c r="C14" s="166"/>
      <c r="D14" s="166">
        <f>'2020-2021 Budget (R4)'!E168</f>
        <v>76076.709999999992</v>
      </c>
      <c r="E14" s="167">
        <f t="shared" si="0"/>
        <v>0.35376289235061609</v>
      </c>
      <c r="F14" s="166"/>
    </row>
    <row r="15" spans="1:7" ht="25.5" customHeight="1" x14ac:dyDescent="0.25">
      <c r="A15" s="193"/>
      <c r="B15" s="218" t="s">
        <v>307</v>
      </c>
      <c r="C15" s="218"/>
      <c r="D15" s="218"/>
      <c r="E15" s="218"/>
      <c r="F15" s="131"/>
    </row>
    <row r="16" spans="1:7" s="150" customFormat="1" ht="15.9" customHeight="1" x14ac:dyDescent="0.25">
      <c r="A16" s="159"/>
      <c r="B16" s="160"/>
      <c r="C16" s="160"/>
      <c r="D16" s="160"/>
      <c r="E16" s="160"/>
      <c r="F16" s="161"/>
    </row>
    <row r="17" spans="1:6" s="150" customFormat="1" ht="15.9" customHeight="1" x14ac:dyDescent="0.25">
      <c r="A17" s="162"/>
      <c r="B17" s="163"/>
      <c r="C17" s="163"/>
      <c r="D17" s="163"/>
      <c r="E17" s="163"/>
      <c r="F17" s="164"/>
    </row>
    <row r="18" spans="1:6" s="150" customFormat="1" ht="15.9" customHeight="1" x14ac:dyDescent="0.25">
      <c r="A18" s="162"/>
      <c r="B18" s="163"/>
      <c r="C18" s="163"/>
      <c r="D18" s="163"/>
      <c r="E18" s="163"/>
      <c r="F18" s="164"/>
    </row>
    <row r="19" spans="1:6" s="150" customFormat="1" ht="15.9" customHeight="1" x14ac:dyDescent="0.25">
      <c r="A19" s="162"/>
      <c r="B19" s="163"/>
      <c r="C19" s="163"/>
      <c r="D19" s="163"/>
      <c r="E19" s="163"/>
      <c r="F19" s="164"/>
    </row>
    <row r="20" spans="1:6" s="150" customFormat="1" ht="15.9" customHeight="1" x14ac:dyDescent="0.25">
      <c r="A20" s="162"/>
      <c r="B20" s="163"/>
      <c r="C20" s="163"/>
      <c r="D20" s="163"/>
      <c r="E20" s="163"/>
      <c r="F20" s="164"/>
    </row>
    <row r="21" spans="1:6" s="150" customFormat="1" ht="25.5" customHeight="1" x14ac:dyDescent="0.25">
      <c r="A21" s="162"/>
      <c r="B21" s="163"/>
      <c r="C21" s="163"/>
      <c r="D21" s="163"/>
      <c r="E21" s="163"/>
      <c r="F21" s="164"/>
    </row>
    <row r="22" spans="1:6" s="150" customFormat="1" ht="25.5" customHeight="1" x14ac:dyDescent="0.25">
      <c r="A22" s="162"/>
      <c r="B22" s="163"/>
      <c r="C22" s="163"/>
      <c r="D22" s="163"/>
      <c r="E22" s="163"/>
      <c r="F22" s="164"/>
    </row>
    <row r="23" spans="1:6" s="150" customFormat="1" ht="25.5" customHeight="1" x14ac:dyDescent="0.25">
      <c r="A23" s="162"/>
      <c r="B23" s="163"/>
      <c r="C23" s="163"/>
      <c r="D23" s="163"/>
      <c r="E23" s="163"/>
      <c r="F23" s="164"/>
    </row>
    <row r="24" spans="1:6" s="150" customFormat="1" ht="25.5" customHeight="1" x14ac:dyDescent="0.25">
      <c r="A24" s="162"/>
      <c r="B24" s="163"/>
      <c r="C24" s="163"/>
      <c r="D24" s="163"/>
      <c r="E24" s="163"/>
      <c r="F24" s="164"/>
    </row>
    <row r="25" spans="1:6" s="150" customFormat="1" ht="25.5" customHeight="1" x14ac:dyDescent="0.25">
      <c r="A25" s="162"/>
      <c r="B25" s="163"/>
      <c r="C25" s="163"/>
      <c r="D25" s="163"/>
      <c r="E25" s="163"/>
      <c r="F25" s="164"/>
    </row>
    <row r="26" spans="1:6" s="150" customFormat="1" ht="25.5" customHeight="1" x14ac:dyDescent="0.25">
      <c r="A26" s="162"/>
      <c r="B26" s="163"/>
      <c r="C26" s="163"/>
      <c r="D26" s="163"/>
      <c r="E26" s="163"/>
      <c r="F26" s="164"/>
    </row>
    <row r="27" spans="1:6" s="150" customFormat="1" ht="25.5" customHeight="1" x14ac:dyDescent="0.25">
      <c r="A27" s="162"/>
      <c r="B27" s="163"/>
      <c r="C27" s="163"/>
      <c r="D27" s="163"/>
      <c r="E27" s="163"/>
      <c r="F27" s="164"/>
    </row>
    <row r="28" spans="1:6" s="150" customFormat="1" ht="25.5" customHeight="1" x14ac:dyDescent="0.25">
      <c r="A28" s="162"/>
      <c r="B28" s="163"/>
      <c r="C28" s="163"/>
      <c r="D28" s="163"/>
      <c r="E28" s="163"/>
      <c r="F28" s="164"/>
    </row>
    <row r="29" spans="1:6" s="150" customFormat="1" ht="15.9" customHeight="1" x14ac:dyDescent="0.25">
      <c r="A29" s="162"/>
      <c r="B29" s="163"/>
      <c r="C29" s="163"/>
      <c r="D29" s="163"/>
      <c r="E29" s="163"/>
      <c r="F29" s="164"/>
    </row>
    <row r="30" spans="1:6" s="150" customFormat="1" ht="15.9" customHeight="1" x14ac:dyDescent="0.25">
      <c r="A30" s="162"/>
      <c r="B30" s="163"/>
      <c r="C30" s="163"/>
      <c r="D30" s="163"/>
      <c r="E30" s="163"/>
      <c r="F30" s="164"/>
    </row>
    <row r="31" spans="1:6" s="150" customFormat="1" ht="15.9" customHeight="1" x14ac:dyDescent="0.25">
      <c r="A31" s="162"/>
      <c r="B31" s="163"/>
      <c r="C31" s="163"/>
      <c r="D31" s="163"/>
      <c r="E31" s="163"/>
      <c r="F31" s="164"/>
    </row>
    <row r="32" spans="1:6" ht="15.9" customHeight="1" x14ac:dyDescent="0.25">
      <c r="A32" s="219" t="str">
        <f ca="1">MID(CELL("filename"),SEARCH("[",CELL("filename"))+1, SEARCH("]",CELL("filename"))-SEARCH("[",CELL("filename"))-1)</f>
        <v>2020-2021-Budget (R3).xlsx</v>
      </c>
      <c r="B32" s="220"/>
      <c r="C32" s="220"/>
      <c r="D32" s="220"/>
      <c r="E32" s="220"/>
      <c r="F32" s="221"/>
    </row>
    <row r="33" spans="1:6" s="158" customFormat="1" ht="34.5" customHeight="1" x14ac:dyDescent="0.25">
      <c r="A33" s="154"/>
      <c r="B33" s="155">
        <f>SUM(B3:B32)</f>
        <v>1982190.0699999998</v>
      </c>
      <c r="C33" s="155">
        <f>SUM(C3:C32)</f>
        <v>-75000</v>
      </c>
      <c r="D33" s="155">
        <f>SUM(D3:D32)</f>
        <v>812578.3899999999</v>
      </c>
      <c r="E33" s="156">
        <f t="shared" ref="E33" si="1">D33/B33</f>
        <v>0.40993969362383093</v>
      </c>
      <c r="F33" s="157"/>
    </row>
    <row r="35" spans="1:6" x14ac:dyDescent="0.25">
      <c r="C35" s="152"/>
    </row>
    <row r="36" spans="1:6" x14ac:dyDescent="0.25">
      <c r="C36" s="152"/>
    </row>
    <row r="42" spans="1:6" x14ac:dyDescent="0.25">
      <c r="D42" s="192">
        <f>B33-D33</f>
        <v>1169611.68</v>
      </c>
      <c r="E42" s="14" t="s">
        <v>285</v>
      </c>
    </row>
    <row r="43" spans="1:6" x14ac:dyDescent="0.25">
      <c r="D43" s="192"/>
    </row>
    <row r="44" spans="1:6" x14ac:dyDescent="0.25">
      <c r="D44" s="192"/>
    </row>
    <row r="47" spans="1:6" x14ac:dyDescent="0.25">
      <c r="D47" s="192">
        <f>SUM(D42:D44)</f>
        <v>1169611.68</v>
      </c>
      <c r="E47" s="14" t="s">
        <v>285</v>
      </c>
    </row>
  </sheetData>
  <mergeCells count="3">
    <mergeCell ref="B1:E1"/>
    <mergeCell ref="B15:E15"/>
    <mergeCell ref="A32:F32"/>
  </mergeCells>
  <printOptions horizontalCentered="1"/>
  <pageMargins left="0.2" right="0.2" top="0.5" bottom="0.5" header="0.3" footer="0.3"/>
  <pageSetup scale="80" fitToHeight="0" orientation="portrait" r:id="rId1"/>
  <headerFooter>
    <oddFooter>&amp;L&amp;D&amp;C&amp;P of &amp;N&amp;R&amp;A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3605-8B32-4313-BDB5-5591D16970CA}">
  <sheetPr>
    <pageSetUpPr fitToPage="1"/>
  </sheetPr>
  <dimension ref="A1:E81"/>
  <sheetViews>
    <sheetView zoomScale="90" zoomScaleNormal="90" workbookViewId="0">
      <pane ySplit="2" topLeftCell="A66" activePane="bottomLeft" state="frozen"/>
      <selection pane="bottomLeft" activeCell="B55" sqref="B55"/>
    </sheetView>
  </sheetViews>
  <sheetFormatPr defaultRowHeight="13.2" x14ac:dyDescent="0.25"/>
  <cols>
    <col min="1" max="1" width="24.109375" customWidth="1"/>
    <col min="2" max="2" width="81.33203125" customWidth="1"/>
    <col min="3" max="3" width="18.33203125" customWidth="1"/>
    <col min="4" max="4" width="18.33203125" style="1" customWidth="1"/>
    <col min="5" max="5" width="5.77734375" customWidth="1"/>
    <col min="6" max="6" width="7.109375" bestFit="1" customWidth="1"/>
    <col min="7" max="7" width="10.44140625" bestFit="1" customWidth="1"/>
    <col min="8" max="8" width="13" bestFit="1" customWidth="1"/>
  </cols>
  <sheetData>
    <row r="1" spans="1:5" ht="75.75" customHeight="1" x14ac:dyDescent="0.25">
      <c r="A1" s="222" t="s">
        <v>43</v>
      </c>
      <c r="B1" s="223"/>
      <c r="C1" s="223"/>
      <c r="D1" s="224"/>
    </row>
    <row r="2" spans="1:5" ht="37.5" customHeight="1" x14ac:dyDescent="0.25">
      <c r="A2" s="12" t="s">
        <v>227</v>
      </c>
      <c r="B2" s="12" t="s">
        <v>14</v>
      </c>
      <c r="C2" s="12" t="s">
        <v>3</v>
      </c>
      <c r="D2" s="3" t="s">
        <v>4</v>
      </c>
      <c r="E2" s="14"/>
    </row>
    <row r="3" spans="1:5" ht="23.25" customHeight="1" x14ac:dyDescent="0.25">
      <c r="A3" s="105"/>
      <c r="B3" s="107" t="s">
        <v>58</v>
      </c>
      <c r="C3" s="107"/>
      <c r="D3" s="127"/>
    </row>
    <row r="4" spans="1:5" ht="15.9" customHeight="1" x14ac:dyDescent="0.25">
      <c r="A4" s="95">
        <v>5202</v>
      </c>
      <c r="B4" s="98" t="s">
        <v>170</v>
      </c>
      <c r="C4" s="6"/>
      <c r="D4" s="7"/>
    </row>
    <row r="5" spans="1:5" ht="15.9" customHeight="1" x14ac:dyDescent="0.25">
      <c r="A5" s="95">
        <v>5202</v>
      </c>
      <c r="B5" s="119" t="s">
        <v>119</v>
      </c>
      <c r="C5" s="6">
        <v>100</v>
      </c>
      <c r="D5" s="7"/>
    </row>
    <row r="6" spans="1:5" ht="15.9" customHeight="1" x14ac:dyDescent="0.25">
      <c r="A6" s="95">
        <v>5202</v>
      </c>
      <c r="B6" s="119" t="s">
        <v>220</v>
      </c>
      <c r="C6" s="6">
        <v>300</v>
      </c>
      <c r="D6" s="7"/>
    </row>
    <row r="7" spans="1:5" ht="15.9" customHeight="1" x14ac:dyDescent="0.25">
      <c r="A7" s="95">
        <v>5203</v>
      </c>
      <c r="B7" s="98" t="s">
        <v>164</v>
      </c>
      <c r="C7" s="6"/>
      <c r="D7" s="7"/>
    </row>
    <row r="8" spans="1:5" ht="15.9" customHeight="1" x14ac:dyDescent="0.25">
      <c r="A8" s="95">
        <v>5203</v>
      </c>
      <c r="B8" s="119" t="s">
        <v>82</v>
      </c>
      <c r="C8" s="6">
        <v>400</v>
      </c>
      <c r="D8" s="7"/>
    </row>
    <row r="9" spans="1:5" ht="15.9" customHeight="1" x14ac:dyDescent="0.25">
      <c r="A9" s="95">
        <v>5203</v>
      </c>
      <c r="B9" s="119" t="s">
        <v>197</v>
      </c>
      <c r="C9" s="6">
        <v>200</v>
      </c>
      <c r="D9" s="7"/>
    </row>
    <row r="10" spans="1:5" ht="15.9" customHeight="1" x14ac:dyDescent="0.25">
      <c r="A10" s="95">
        <v>5203</v>
      </c>
      <c r="B10" s="119" t="s">
        <v>84</v>
      </c>
      <c r="C10" s="6">
        <v>500</v>
      </c>
      <c r="D10" s="7"/>
    </row>
    <row r="11" spans="1:5" ht="15.9" customHeight="1" x14ac:dyDescent="0.25">
      <c r="A11" s="95">
        <v>5203</v>
      </c>
      <c r="B11" s="119" t="s">
        <v>196</v>
      </c>
      <c r="C11" s="6">
        <v>100</v>
      </c>
      <c r="D11" s="7"/>
    </row>
    <row r="12" spans="1:5" ht="15.9" customHeight="1" x14ac:dyDescent="0.25">
      <c r="A12" s="95">
        <v>5204</v>
      </c>
      <c r="B12" s="98" t="s">
        <v>160</v>
      </c>
      <c r="C12" s="6">
        <v>1109</v>
      </c>
      <c r="D12" s="7"/>
    </row>
    <row r="13" spans="1:5" ht="15.9" customHeight="1" x14ac:dyDescent="0.25">
      <c r="A13" s="95">
        <v>5204</v>
      </c>
      <c r="B13" s="119" t="s">
        <v>198</v>
      </c>
      <c r="C13" s="6">
        <v>3309</v>
      </c>
      <c r="D13" s="7"/>
    </row>
    <row r="14" spans="1:5" ht="15.9" customHeight="1" x14ac:dyDescent="0.25">
      <c r="A14" s="95">
        <v>5204</v>
      </c>
      <c r="B14" s="119" t="s">
        <v>199</v>
      </c>
      <c r="C14" s="6"/>
      <c r="D14" s="7"/>
    </row>
    <row r="15" spans="1:5" ht="15.9" customHeight="1" x14ac:dyDescent="0.25">
      <c r="A15" s="95">
        <v>5204</v>
      </c>
      <c r="B15" s="119" t="s">
        <v>200</v>
      </c>
      <c r="C15" s="6"/>
      <c r="D15" s="7"/>
    </row>
    <row r="16" spans="1:5" ht="15.9" customHeight="1" x14ac:dyDescent="0.25">
      <c r="A16" s="87">
        <v>5207</v>
      </c>
      <c r="B16" s="98" t="s">
        <v>91</v>
      </c>
      <c r="C16" s="6"/>
      <c r="D16" s="7"/>
    </row>
    <row r="17" spans="1:4" ht="15.9" customHeight="1" x14ac:dyDescent="0.25">
      <c r="A17" s="87">
        <v>5207</v>
      </c>
      <c r="B17" s="119" t="s">
        <v>92</v>
      </c>
      <c r="C17" s="6"/>
      <c r="D17" s="7"/>
    </row>
    <row r="18" spans="1:4" ht="15.9" customHeight="1" x14ac:dyDescent="0.25">
      <c r="A18" s="87">
        <v>5207</v>
      </c>
      <c r="B18" s="119" t="s">
        <v>93</v>
      </c>
      <c r="C18" s="6"/>
      <c r="D18" s="7"/>
    </row>
    <row r="19" spans="1:4" ht="15.9" customHeight="1" x14ac:dyDescent="0.25">
      <c r="A19" s="87">
        <v>5207</v>
      </c>
      <c r="B19" s="119" t="s">
        <v>94</v>
      </c>
      <c r="C19" s="6"/>
      <c r="D19" s="7"/>
    </row>
    <row r="20" spans="1:4" ht="15.9" customHeight="1" x14ac:dyDescent="0.25">
      <c r="A20" s="87">
        <v>5207</v>
      </c>
      <c r="B20" s="119" t="s">
        <v>168</v>
      </c>
      <c r="C20" s="6"/>
      <c r="D20" s="7"/>
    </row>
    <row r="21" spans="1:4" ht="15.9" customHeight="1" x14ac:dyDescent="0.25">
      <c r="A21" s="87">
        <v>5207</v>
      </c>
      <c r="B21" s="119" t="s">
        <v>96</v>
      </c>
      <c r="C21" s="6"/>
      <c r="D21" s="7"/>
    </row>
    <row r="22" spans="1:4" ht="15.9" customHeight="1" x14ac:dyDescent="0.25">
      <c r="A22" s="87">
        <v>5207</v>
      </c>
      <c r="B22" s="119" t="s">
        <v>169</v>
      </c>
      <c r="C22" s="6"/>
      <c r="D22" s="7"/>
    </row>
    <row r="23" spans="1:4" ht="15.9" customHeight="1" x14ac:dyDescent="0.25">
      <c r="A23" s="87">
        <v>5207</v>
      </c>
      <c r="B23" s="119" t="s">
        <v>98</v>
      </c>
      <c r="C23" s="6"/>
      <c r="D23" s="7"/>
    </row>
    <row r="24" spans="1:4" ht="15.9" customHeight="1" x14ac:dyDescent="0.25">
      <c r="A24" s="87">
        <v>5207</v>
      </c>
      <c r="B24" s="119" t="s">
        <v>35</v>
      </c>
      <c r="C24" s="6"/>
      <c r="D24" s="7"/>
    </row>
    <row r="25" spans="1:4" ht="15.9" customHeight="1" x14ac:dyDescent="0.25">
      <c r="A25" s="95">
        <v>5208</v>
      </c>
      <c r="B25" s="98" t="s">
        <v>163</v>
      </c>
      <c r="C25" s="6"/>
      <c r="D25" s="7"/>
    </row>
    <row r="26" spans="1:4" ht="15.9" customHeight="1" x14ac:dyDescent="0.25">
      <c r="A26" s="95">
        <v>5208</v>
      </c>
      <c r="B26" s="119" t="s">
        <v>195</v>
      </c>
      <c r="C26" s="6"/>
      <c r="D26" s="7"/>
    </row>
    <row r="27" spans="1:4" ht="15.9" customHeight="1" x14ac:dyDescent="0.25">
      <c r="A27" s="95">
        <v>5208</v>
      </c>
      <c r="B27" s="119" t="s">
        <v>221</v>
      </c>
      <c r="C27" s="6"/>
      <c r="D27" s="7"/>
    </row>
    <row r="28" spans="1:4" ht="15.9" customHeight="1" x14ac:dyDescent="0.25">
      <c r="A28" s="95">
        <v>5208</v>
      </c>
      <c r="B28" s="119" t="s">
        <v>86</v>
      </c>
      <c r="C28" s="6"/>
      <c r="D28" s="7"/>
    </row>
    <row r="29" spans="1:4" ht="15.9" customHeight="1" x14ac:dyDescent="0.25">
      <c r="A29" s="95">
        <v>5209</v>
      </c>
      <c r="B29" s="99" t="s">
        <v>68</v>
      </c>
      <c r="C29" s="6"/>
      <c r="D29" s="7"/>
    </row>
    <row r="30" spans="1:4" ht="15.9" customHeight="1" x14ac:dyDescent="0.25">
      <c r="A30" s="95">
        <v>5209</v>
      </c>
      <c r="B30" s="119" t="s">
        <v>68</v>
      </c>
      <c r="C30" s="6"/>
      <c r="D30" s="7"/>
    </row>
    <row r="31" spans="1:4" ht="15.9" customHeight="1" x14ac:dyDescent="0.25">
      <c r="A31" s="95">
        <v>5209</v>
      </c>
      <c r="B31" s="119" t="s">
        <v>73</v>
      </c>
      <c r="C31" s="6"/>
      <c r="D31" s="7"/>
    </row>
    <row r="32" spans="1:4" ht="15.9" customHeight="1" x14ac:dyDescent="0.25">
      <c r="A32" s="95">
        <v>5209</v>
      </c>
      <c r="B32" s="119" t="s">
        <v>147</v>
      </c>
      <c r="C32" s="6"/>
      <c r="D32" s="7"/>
    </row>
    <row r="33" spans="1:4" ht="15.9" customHeight="1" x14ac:dyDescent="0.25">
      <c r="A33" s="95">
        <v>5209</v>
      </c>
      <c r="B33" s="119" t="s">
        <v>194</v>
      </c>
      <c r="C33" s="6"/>
      <c r="D33" s="7"/>
    </row>
    <row r="34" spans="1:4" ht="15.9" customHeight="1" x14ac:dyDescent="0.25">
      <c r="A34" s="95">
        <v>5209</v>
      </c>
      <c r="B34" s="119" t="s">
        <v>87</v>
      </c>
      <c r="C34" s="6"/>
      <c r="D34" s="7"/>
    </row>
    <row r="35" spans="1:4" ht="15.9" customHeight="1" x14ac:dyDescent="0.25">
      <c r="A35" s="95">
        <v>5209</v>
      </c>
      <c r="B35" s="119" t="s">
        <v>193</v>
      </c>
      <c r="C35" s="6"/>
      <c r="D35" s="7"/>
    </row>
    <row r="36" spans="1:4" ht="15.9" customHeight="1" x14ac:dyDescent="0.25">
      <c r="A36" s="95">
        <v>5210</v>
      </c>
      <c r="B36" s="99" t="s">
        <v>69</v>
      </c>
      <c r="C36" s="6"/>
      <c r="D36" s="7"/>
    </row>
    <row r="37" spans="1:4" ht="15.9" customHeight="1" x14ac:dyDescent="0.25">
      <c r="A37" s="95">
        <v>5210</v>
      </c>
      <c r="B37" s="119" t="s">
        <v>190</v>
      </c>
      <c r="C37" s="6"/>
      <c r="D37" s="7"/>
    </row>
    <row r="38" spans="1:4" ht="15.9" customHeight="1" x14ac:dyDescent="0.25">
      <c r="A38" s="95">
        <v>5210</v>
      </c>
      <c r="B38" s="119" t="s">
        <v>191</v>
      </c>
      <c r="C38" s="6"/>
      <c r="D38" s="7"/>
    </row>
    <row r="39" spans="1:4" ht="15.9" customHeight="1" x14ac:dyDescent="0.25">
      <c r="A39" s="95">
        <v>5210</v>
      </c>
      <c r="B39" s="119" t="s">
        <v>192</v>
      </c>
      <c r="C39" s="6"/>
      <c r="D39" s="7"/>
    </row>
    <row r="40" spans="1:4" ht="15.9" customHeight="1" x14ac:dyDescent="0.25">
      <c r="A40" s="95">
        <v>5214</v>
      </c>
      <c r="B40" s="99" t="s">
        <v>158</v>
      </c>
      <c r="C40" s="6"/>
      <c r="D40" s="7"/>
    </row>
    <row r="41" spans="1:4" ht="15.9" customHeight="1" x14ac:dyDescent="0.25">
      <c r="A41" s="95">
        <v>5214</v>
      </c>
      <c r="B41" s="119" t="s">
        <v>61</v>
      </c>
      <c r="C41" s="6"/>
      <c r="D41" s="7"/>
    </row>
    <row r="42" spans="1:4" ht="15.9" customHeight="1" x14ac:dyDescent="0.25">
      <c r="A42" s="95">
        <v>5214</v>
      </c>
      <c r="B42" s="119" t="s">
        <v>33</v>
      </c>
      <c r="C42" s="6"/>
      <c r="D42" s="7"/>
    </row>
    <row r="43" spans="1:4" ht="15.9" customHeight="1" x14ac:dyDescent="0.25">
      <c r="A43" s="95">
        <v>5214</v>
      </c>
      <c r="B43" s="119" t="s">
        <v>189</v>
      </c>
      <c r="C43" s="6"/>
      <c r="D43" s="7"/>
    </row>
    <row r="44" spans="1:4" ht="15.9" customHeight="1" x14ac:dyDescent="0.25">
      <c r="A44" s="95">
        <v>5215</v>
      </c>
      <c r="B44" s="99" t="s">
        <v>159</v>
      </c>
      <c r="C44" s="6"/>
      <c r="D44" s="7"/>
    </row>
    <row r="45" spans="1:4" ht="15.9" customHeight="1" x14ac:dyDescent="0.25">
      <c r="A45" s="95">
        <v>5215</v>
      </c>
      <c r="B45" s="119" t="s">
        <v>34</v>
      </c>
      <c r="C45" s="6"/>
      <c r="D45" s="7"/>
    </row>
    <row r="46" spans="1:4" ht="15.9" customHeight="1" x14ac:dyDescent="0.25">
      <c r="A46" s="95">
        <v>5215</v>
      </c>
      <c r="B46" s="119" t="s">
        <v>78</v>
      </c>
      <c r="C46" s="6"/>
      <c r="D46" s="7"/>
    </row>
    <row r="47" spans="1:4" ht="15.9" customHeight="1" x14ac:dyDescent="0.25">
      <c r="A47" s="95">
        <v>5215</v>
      </c>
      <c r="B47" s="119" t="s">
        <v>188</v>
      </c>
      <c r="C47" s="6"/>
      <c r="D47" s="7"/>
    </row>
    <row r="48" spans="1:4" ht="15.9" customHeight="1" x14ac:dyDescent="0.25">
      <c r="A48" s="95">
        <v>5215</v>
      </c>
      <c r="B48" s="119" t="s">
        <v>80</v>
      </c>
      <c r="C48" s="6"/>
      <c r="D48" s="7"/>
    </row>
    <row r="49" spans="1:4" ht="15.9" customHeight="1" x14ac:dyDescent="0.25">
      <c r="A49" s="95">
        <v>5215</v>
      </c>
      <c r="B49" s="119" t="s">
        <v>187</v>
      </c>
      <c r="C49" s="6"/>
      <c r="D49" s="7"/>
    </row>
    <row r="50" spans="1:4" ht="15.9" customHeight="1" x14ac:dyDescent="0.25">
      <c r="A50" s="95">
        <v>5215</v>
      </c>
      <c r="B50" s="119" t="s">
        <v>79</v>
      </c>
      <c r="C50" s="6"/>
      <c r="D50" s="7"/>
    </row>
    <row r="51" spans="1:4" ht="15.9" customHeight="1" x14ac:dyDescent="0.25">
      <c r="A51" s="5"/>
      <c r="B51" s="11"/>
      <c r="C51" s="6"/>
      <c r="D51" s="7"/>
    </row>
    <row r="52" spans="1:4" ht="15.9" customHeight="1" x14ac:dyDescent="0.25">
      <c r="A52" s="128"/>
      <c r="B52" s="129"/>
      <c r="C52" s="130"/>
      <c r="D52" s="131"/>
    </row>
    <row r="53" spans="1:4" ht="24.75" customHeight="1" x14ac:dyDescent="0.25">
      <c r="A53" s="105">
        <v>9000</v>
      </c>
      <c r="B53" s="107" t="s">
        <v>165</v>
      </c>
      <c r="C53" s="107"/>
      <c r="D53" s="127"/>
    </row>
    <row r="54" spans="1:4" ht="15.9" customHeight="1" x14ac:dyDescent="0.25">
      <c r="A54" s="87">
        <v>9002</v>
      </c>
      <c r="B54" s="120" t="s">
        <v>214</v>
      </c>
      <c r="C54" s="6"/>
      <c r="D54" s="7"/>
    </row>
    <row r="55" spans="1:4" ht="15.9" customHeight="1" x14ac:dyDescent="0.25">
      <c r="A55" s="87">
        <v>9003</v>
      </c>
      <c r="B55" s="119" t="s">
        <v>226</v>
      </c>
      <c r="C55" s="6"/>
      <c r="D55" s="7"/>
    </row>
    <row r="56" spans="1:4" ht="15.9" customHeight="1" x14ac:dyDescent="0.25">
      <c r="A56" s="87">
        <v>9004</v>
      </c>
      <c r="B56" s="119" t="s">
        <v>205</v>
      </c>
      <c r="C56" s="6"/>
      <c r="D56" s="7"/>
    </row>
    <row r="57" spans="1:4" ht="15.9" customHeight="1" x14ac:dyDescent="0.25">
      <c r="A57" s="87">
        <v>9005</v>
      </c>
      <c r="B57" s="119" t="s">
        <v>203</v>
      </c>
      <c r="C57" s="6"/>
      <c r="D57" s="7"/>
    </row>
    <row r="58" spans="1:4" ht="15.9" customHeight="1" x14ac:dyDescent="0.25">
      <c r="A58" s="87">
        <v>9006</v>
      </c>
      <c r="B58" s="119" t="s">
        <v>202</v>
      </c>
      <c r="C58" s="6"/>
      <c r="D58" s="7"/>
    </row>
    <row r="59" spans="1:4" ht="15.9" customHeight="1" x14ac:dyDescent="0.25">
      <c r="A59" s="87">
        <v>9007</v>
      </c>
      <c r="B59" s="119" t="s">
        <v>225</v>
      </c>
      <c r="C59" s="6"/>
      <c r="D59" s="7"/>
    </row>
    <row r="60" spans="1:4" ht="15.9" customHeight="1" x14ac:dyDescent="0.25">
      <c r="A60" s="87">
        <v>9008</v>
      </c>
      <c r="B60" s="119" t="s">
        <v>10</v>
      </c>
      <c r="C60" s="6"/>
      <c r="D60" s="7"/>
    </row>
    <row r="61" spans="1:4" ht="15.9" customHeight="1" x14ac:dyDescent="0.25">
      <c r="A61" s="87">
        <v>9009</v>
      </c>
      <c r="B61" s="119" t="s">
        <v>206</v>
      </c>
      <c r="C61" s="6">
        <v>0</v>
      </c>
      <c r="D61" s="7"/>
    </row>
    <row r="62" spans="1:4" ht="15.9" customHeight="1" x14ac:dyDescent="0.25">
      <c r="A62" s="87">
        <v>9010</v>
      </c>
      <c r="B62" s="119" t="s">
        <v>213</v>
      </c>
      <c r="C62" s="6"/>
      <c r="D62" s="7"/>
    </row>
    <row r="63" spans="1:4" ht="15.9" customHeight="1" x14ac:dyDescent="0.25">
      <c r="A63" s="87">
        <v>9011</v>
      </c>
      <c r="B63" s="119" t="s">
        <v>207</v>
      </c>
      <c r="C63" s="6"/>
      <c r="D63" s="7"/>
    </row>
    <row r="64" spans="1:4" ht="15.9" customHeight="1" x14ac:dyDescent="0.25">
      <c r="A64" s="87">
        <v>9012</v>
      </c>
      <c r="B64" s="119" t="s">
        <v>108</v>
      </c>
      <c r="C64" s="6"/>
      <c r="D64" s="7"/>
    </row>
    <row r="65" spans="1:4" ht="15.9" customHeight="1" x14ac:dyDescent="0.25">
      <c r="A65" s="87">
        <v>9013</v>
      </c>
      <c r="B65" s="119" t="s">
        <v>212</v>
      </c>
      <c r="C65" s="6">
        <v>300</v>
      </c>
      <c r="D65" s="7"/>
    </row>
    <row r="66" spans="1:4" ht="15.9" customHeight="1" x14ac:dyDescent="0.25">
      <c r="A66" s="87">
        <v>9014</v>
      </c>
      <c r="B66" s="119" t="s">
        <v>224</v>
      </c>
      <c r="C66" s="6"/>
      <c r="D66" s="7"/>
    </row>
    <row r="67" spans="1:4" ht="15.9" customHeight="1" x14ac:dyDescent="0.25">
      <c r="A67" s="87">
        <v>9015</v>
      </c>
      <c r="B67" s="121" t="s">
        <v>105</v>
      </c>
      <c r="C67" s="6"/>
      <c r="D67" s="7"/>
    </row>
    <row r="68" spans="1:4" ht="15.9" customHeight="1" x14ac:dyDescent="0.25">
      <c r="A68" s="87">
        <v>9016</v>
      </c>
      <c r="B68" s="119" t="s">
        <v>110</v>
      </c>
      <c r="C68" s="6"/>
      <c r="D68" s="7"/>
    </row>
    <row r="69" spans="1:4" ht="15.9" customHeight="1" x14ac:dyDescent="0.25">
      <c r="A69" s="87">
        <v>9017</v>
      </c>
      <c r="B69" s="119" t="s">
        <v>111</v>
      </c>
      <c r="C69" s="6">
        <v>1000</v>
      </c>
      <c r="D69" s="7"/>
    </row>
    <row r="70" spans="1:4" ht="15.9" customHeight="1" x14ac:dyDescent="0.25">
      <c r="A70" s="87">
        <v>9018</v>
      </c>
      <c r="B70" s="119" t="s">
        <v>114</v>
      </c>
      <c r="C70" s="6">
        <v>200</v>
      </c>
      <c r="D70" s="7"/>
    </row>
    <row r="71" spans="1:4" ht="15.9" customHeight="1" x14ac:dyDescent="0.25">
      <c r="A71" s="87">
        <v>9019</v>
      </c>
      <c r="B71" s="119" t="s">
        <v>201</v>
      </c>
      <c r="C71" s="6">
        <v>250</v>
      </c>
      <c r="D71" s="7"/>
    </row>
    <row r="72" spans="1:4" ht="15.9" customHeight="1" x14ac:dyDescent="0.25">
      <c r="A72" s="87">
        <v>9020</v>
      </c>
      <c r="B72" s="119" t="s">
        <v>215</v>
      </c>
      <c r="C72" s="6">
        <v>500</v>
      </c>
      <c r="D72" s="7"/>
    </row>
    <row r="73" spans="1:4" ht="15.9" customHeight="1" x14ac:dyDescent="0.25">
      <c r="A73" s="87">
        <v>9021</v>
      </c>
      <c r="B73" s="119" t="s">
        <v>112</v>
      </c>
      <c r="C73" s="6">
        <v>2000</v>
      </c>
      <c r="D73" s="7"/>
    </row>
    <row r="74" spans="1:4" ht="15.9" customHeight="1" x14ac:dyDescent="0.25">
      <c r="A74" s="87">
        <v>9022</v>
      </c>
      <c r="B74" s="119" t="s">
        <v>113</v>
      </c>
      <c r="C74" s="6">
        <v>2000</v>
      </c>
      <c r="D74" s="7"/>
    </row>
    <row r="75" spans="1:4" ht="15.9" customHeight="1" x14ac:dyDescent="0.25">
      <c r="A75" s="87">
        <v>9023</v>
      </c>
      <c r="B75" s="119" t="s">
        <v>107</v>
      </c>
      <c r="C75" s="6">
        <v>150</v>
      </c>
      <c r="D75" s="7"/>
    </row>
    <row r="76" spans="1:4" ht="15.9" customHeight="1" x14ac:dyDescent="0.25">
      <c r="A76" s="87">
        <v>9024</v>
      </c>
      <c r="B76" s="119" t="s">
        <v>106</v>
      </c>
      <c r="C76" s="6">
        <v>3000</v>
      </c>
      <c r="D76" s="7"/>
    </row>
    <row r="77" spans="1:4" ht="15.9" customHeight="1" x14ac:dyDescent="0.25">
      <c r="A77" s="5"/>
      <c r="B77" s="11"/>
      <c r="C77" s="6">
        <v>1346.98</v>
      </c>
      <c r="D77" s="7"/>
    </row>
    <row r="78" spans="1:4" ht="15.9" customHeight="1" x14ac:dyDescent="0.25">
      <c r="A78" s="5"/>
      <c r="B78" s="11"/>
      <c r="C78" s="6"/>
      <c r="D78" s="7"/>
    </row>
    <row r="79" spans="1:4" ht="15.9" customHeight="1" x14ac:dyDescent="0.25">
      <c r="A79" s="5"/>
      <c r="B79" s="11"/>
      <c r="C79" s="6"/>
      <c r="D79" s="7"/>
    </row>
    <row r="80" spans="1:4" ht="15.9" customHeight="1" x14ac:dyDescent="0.25">
      <c r="A80" s="5"/>
      <c r="B80" s="11"/>
      <c r="C80" s="11"/>
      <c r="D80" s="7"/>
    </row>
    <row r="81" spans="1:4" ht="15.9" customHeight="1" x14ac:dyDescent="0.25">
      <c r="A81" s="8"/>
      <c r="B81" s="8"/>
      <c r="C81" s="8"/>
      <c r="D81" s="10"/>
    </row>
  </sheetData>
  <mergeCells count="1">
    <mergeCell ref="A1:D1"/>
  </mergeCells>
  <pageMargins left="0.7" right="0.7" top="0.75" bottom="0.75" header="0.3" footer="0.3"/>
  <pageSetup scale="71" fitToHeight="0" orientation="portrait" horizontalDpi="0" verticalDpi="0" r:id="rId1"/>
  <headerFooter>
    <oddFooter>&amp;L&amp;D&amp;C&amp;P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65DD-13E3-4C1F-93F0-141F35EC6117}">
  <sheetPr>
    <pageSetUpPr fitToPage="1"/>
  </sheetPr>
  <dimension ref="A1:J241"/>
  <sheetViews>
    <sheetView tabSelected="1" topLeftCell="A2" zoomScale="90" zoomScaleNormal="90" workbookViewId="0">
      <pane ySplit="1" topLeftCell="A6" activePane="bottomLeft" state="frozen"/>
      <selection activeCell="B3" sqref="B3:E3"/>
      <selection pane="bottomLeft" activeCell="G26" sqref="G26"/>
    </sheetView>
  </sheetViews>
  <sheetFormatPr defaultColWidth="9.33203125" defaultRowHeight="13.8" outlineLevelRow="1" x14ac:dyDescent="0.25"/>
  <cols>
    <col min="1" max="1" width="9.44140625" style="19" customWidth="1"/>
    <col min="2" max="2" width="2.109375" style="19" hidden="1" customWidth="1"/>
    <col min="3" max="3" width="57.33203125" style="19" customWidth="1"/>
    <col min="4" max="5" width="18.6640625" style="34" customWidth="1"/>
    <col min="6" max="6" width="18.6640625" style="35" customWidth="1"/>
    <col min="7" max="7" width="13.77734375" style="19" customWidth="1"/>
    <col min="8" max="8" width="11.6640625" style="203" bestFit="1" customWidth="1"/>
    <col min="9" max="9" width="34.44140625" style="208" customWidth="1"/>
    <col min="10" max="10" width="13" style="19" bestFit="1" customWidth="1"/>
    <col min="11" max="16384" width="9.33203125" style="19"/>
  </cols>
  <sheetData>
    <row r="1" spans="1:8" ht="75.75" customHeight="1" x14ac:dyDescent="0.25">
      <c r="A1" s="225" t="s">
        <v>2</v>
      </c>
      <c r="B1" s="225"/>
      <c r="C1" s="225"/>
      <c r="D1" s="225"/>
      <c r="E1" s="225"/>
      <c r="F1" s="225"/>
    </row>
    <row r="2" spans="1:8" ht="47.25" customHeight="1" x14ac:dyDescent="0.25">
      <c r="A2" s="124" t="s">
        <v>0</v>
      </c>
      <c r="B2" s="124"/>
      <c r="C2" s="125" t="s">
        <v>14</v>
      </c>
      <c r="D2" s="126" t="s">
        <v>3</v>
      </c>
      <c r="E2" s="126" t="s">
        <v>9</v>
      </c>
      <c r="F2" s="126" t="s">
        <v>4</v>
      </c>
      <c r="G2" s="76"/>
    </row>
    <row r="3" spans="1:8" ht="2.25" customHeight="1" x14ac:dyDescent="0.25">
      <c r="A3" s="92"/>
      <c r="B3" s="92"/>
      <c r="C3" s="92"/>
      <c r="D3" s="92"/>
      <c r="E3" s="92"/>
      <c r="F3" s="92"/>
    </row>
    <row r="4" spans="1:8" ht="18" customHeight="1" x14ac:dyDescent="0.25">
      <c r="A4" s="105">
        <v>4000</v>
      </c>
      <c r="B4" s="106"/>
      <c r="C4" s="107" t="s">
        <v>16</v>
      </c>
      <c r="D4" s="108"/>
      <c r="E4" s="109"/>
      <c r="F4" s="110"/>
    </row>
    <row r="5" spans="1:8" ht="15.9" customHeight="1" x14ac:dyDescent="0.25">
      <c r="A5" s="87">
        <v>4100</v>
      </c>
      <c r="B5" s="87"/>
      <c r="C5" s="87" t="s">
        <v>275</v>
      </c>
      <c r="D5" s="88">
        <v>3000</v>
      </c>
      <c r="E5" s="89">
        <v>3260.18</v>
      </c>
      <c r="F5" s="90">
        <v>3300</v>
      </c>
    </row>
    <row r="6" spans="1:8" ht="15.9" customHeight="1" x14ac:dyDescent="0.25">
      <c r="A6" s="87">
        <v>4200</v>
      </c>
      <c r="B6" s="87"/>
      <c r="C6" s="87" t="s">
        <v>7</v>
      </c>
      <c r="D6" s="88">
        <v>4000</v>
      </c>
      <c r="E6" s="89">
        <v>10778.51</v>
      </c>
      <c r="F6" s="90">
        <v>5000</v>
      </c>
      <c r="H6" s="204"/>
    </row>
    <row r="7" spans="1:8" ht="15.9" customHeight="1" x14ac:dyDescent="0.25">
      <c r="A7" s="87">
        <v>4300</v>
      </c>
      <c r="B7" s="87"/>
      <c r="C7" s="87" t="s">
        <v>216</v>
      </c>
      <c r="D7" s="88">
        <v>1500</v>
      </c>
      <c r="E7" s="89">
        <v>1185</v>
      </c>
      <c r="F7" s="90">
        <v>1000</v>
      </c>
    </row>
    <row r="8" spans="1:8" ht="15.9" customHeight="1" x14ac:dyDescent="0.25">
      <c r="A8" s="87">
        <v>4400</v>
      </c>
      <c r="B8" s="87"/>
      <c r="C8" s="92" t="s">
        <v>150</v>
      </c>
      <c r="D8" s="88"/>
      <c r="E8" s="89"/>
      <c r="F8" s="90"/>
    </row>
    <row r="9" spans="1:8" ht="15.9" customHeight="1" x14ac:dyDescent="0.25">
      <c r="A9" s="87">
        <v>4401</v>
      </c>
      <c r="B9" s="87"/>
      <c r="C9" s="93" t="s">
        <v>151</v>
      </c>
      <c r="D9" s="88">
        <v>112101.24</v>
      </c>
      <c r="E9" s="89">
        <v>112691.95</v>
      </c>
      <c r="F9" s="90">
        <v>112000</v>
      </c>
    </row>
    <row r="10" spans="1:8" ht="15.9" customHeight="1" x14ac:dyDescent="0.25">
      <c r="A10" s="87">
        <v>4402</v>
      </c>
      <c r="B10" s="87"/>
      <c r="C10" s="93" t="s">
        <v>152</v>
      </c>
      <c r="D10" s="88">
        <v>25000</v>
      </c>
      <c r="E10" s="89">
        <v>41165.67</v>
      </c>
      <c r="F10" s="90">
        <v>41000</v>
      </c>
    </row>
    <row r="11" spans="1:8" ht="15.9" customHeight="1" x14ac:dyDescent="0.25">
      <c r="A11" s="87">
        <v>4403</v>
      </c>
      <c r="B11" s="87"/>
      <c r="C11" s="93" t="s">
        <v>153</v>
      </c>
      <c r="D11" s="88">
        <v>19500</v>
      </c>
      <c r="E11" s="89">
        <v>57259.6</v>
      </c>
      <c r="F11" s="90">
        <v>40600</v>
      </c>
    </row>
    <row r="12" spans="1:8" ht="15.9" customHeight="1" x14ac:dyDescent="0.25">
      <c r="A12" s="87">
        <v>4500</v>
      </c>
      <c r="B12" s="87"/>
      <c r="C12" s="92" t="s">
        <v>211</v>
      </c>
      <c r="D12" s="88"/>
      <c r="E12" s="92"/>
      <c r="F12" s="90"/>
    </row>
    <row r="13" spans="1:8" ht="15.9" customHeight="1" x14ac:dyDescent="0.25">
      <c r="A13" s="87">
        <v>4501</v>
      </c>
      <c r="B13" s="87"/>
      <c r="C13" s="93" t="s">
        <v>149</v>
      </c>
      <c r="D13" s="88">
        <v>3650</v>
      </c>
      <c r="E13" s="89">
        <v>3537.35</v>
      </c>
      <c r="F13" s="90">
        <v>3500</v>
      </c>
    </row>
    <row r="14" spans="1:8" ht="15.9" customHeight="1" x14ac:dyDescent="0.25">
      <c r="A14" s="87">
        <v>4600</v>
      </c>
      <c r="B14" s="87"/>
      <c r="C14" s="93" t="s">
        <v>217</v>
      </c>
      <c r="D14" s="100"/>
      <c r="E14" s="94"/>
      <c r="F14" s="90">
        <v>210100</v>
      </c>
    </row>
    <row r="15" spans="1:8" ht="15.9" customHeight="1" x14ac:dyDescent="0.25">
      <c r="A15" s="87">
        <v>4700</v>
      </c>
      <c r="B15" s="87"/>
      <c r="C15" s="87" t="s">
        <v>138</v>
      </c>
      <c r="D15" s="88">
        <v>0</v>
      </c>
      <c r="E15" s="88">
        <v>0</v>
      </c>
      <c r="F15" s="90"/>
    </row>
    <row r="16" spans="1:8" ht="15.9" customHeight="1" x14ac:dyDescent="0.25">
      <c r="A16" s="87">
        <v>4701</v>
      </c>
      <c r="B16" s="87"/>
      <c r="C16" s="95" t="s">
        <v>154</v>
      </c>
      <c r="D16" s="88"/>
      <c r="E16" s="88">
        <v>259.12</v>
      </c>
      <c r="F16" s="90">
        <v>250</v>
      </c>
    </row>
    <row r="17" spans="1:6" ht="20.25" customHeight="1" x14ac:dyDescent="0.25">
      <c r="A17" s="101"/>
      <c r="B17" s="102"/>
      <c r="C17" s="103" t="s">
        <v>148</v>
      </c>
      <c r="D17" s="104">
        <f>SUM(D5:D16)</f>
        <v>168751.24</v>
      </c>
      <c r="E17" s="104">
        <f>SUM(E5:E16)</f>
        <v>230137.38</v>
      </c>
      <c r="F17" s="104">
        <f>SUM(F5:F16)-F128</f>
        <v>206650</v>
      </c>
    </row>
    <row r="18" spans="1:6" ht="15" customHeight="1" x14ac:dyDescent="0.25">
      <c r="A18" s="92"/>
      <c r="B18" s="92"/>
      <c r="C18" s="92"/>
      <c r="D18" s="92"/>
      <c r="E18" s="92"/>
      <c r="F18" s="92"/>
    </row>
    <row r="19" spans="1:6" ht="18" customHeight="1" x14ac:dyDescent="0.25">
      <c r="A19" s="137">
        <v>4880</v>
      </c>
      <c r="B19" s="106"/>
      <c r="C19" s="107" t="s">
        <v>156</v>
      </c>
      <c r="D19" s="108"/>
      <c r="E19" s="109"/>
      <c r="F19" s="110"/>
    </row>
    <row r="20" spans="1:6" ht="15.9" customHeight="1" x14ac:dyDescent="0.25">
      <c r="A20" s="87">
        <v>4881</v>
      </c>
      <c r="B20" s="87"/>
      <c r="C20" s="93" t="s">
        <v>155</v>
      </c>
      <c r="D20" s="88"/>
      <c r="E20" s="88">
        <v>1000</v>
      </c>
      <c r="F20" s="90"/>
    </row>
    <row r="21" spans="1:6" ht="15.9" customHeight="1" x14ac:dyDescent="0.25">
      <c r="A21" s="87">
        <v>4882</v>
      </c>
      <c r="B21" s="87"/>
      <c r="C21" s="97" t="s">
        <v>232</v>
      </c>
      <c r="D21" s="88"/>
      <c r="E21" s="88">
        <v>142519.18</v>
      </c>
      <c r="F21" s="90"/>
    </row>
    <row r="22" spans="1:6" ht="15.9" customHeight="1" x14ac:dyDescent="0.25">
      <c r="A22" s="87">
        <v>4883</v>
      </c>
      <c r="B22" s="87"/>
      <c r="C22" s="93" t="s">
        <v>175</v>
      </c>
      <c r="D22" s="88"/>
      <c r="E22" s="88">
        <v>44.78</v>
      </c>
      <c r="F22" s="90">
        <v>50</v>
      </c>
    </row>
    <row r="23" spans="1:6" ht="20.25" customHeight="1" x14ac:dyDescent="0.25">
      <c r="A23" s="101"/>
      <c r="B23" s="102"/>
      <c r="C23" s="103" t="s">
        <v>176</v>
      </c>
      <c r="D23" s="104">
        <f>SUM(D20:D22)</f>
        <v>0</v>
      </c>
      <c r="E23" s="104">
        <f>SUM(E20:E22)</f>
        <v>143563.96</v>
      </c>
      <c r="F23" s="104">
        <f>SUM(F20:F22)</f>
        <v>50</v>
      </c>
    </row>
    <row r="24" spans="1:6" ht="15" customHeight="1" x14ac:dyDescent="0.25">
      <c r="A24" s="111"/>
      <c r="B24" s="111"/>
      <c r="C24" s="112"/>
      <c r="D24" s="113"/>
      <c r="E24" s="113"/>
      <c r="F24" s="113"/>
    </row>
    <row r="25" spans="1:6" ht="18" customHeight="1" x14ac:dyDescent="0.25">
      <c r="A25" s="105"/>
      <c r="B25" s="106"/>
      <c r="C25" s="107" t="s">
        <v>284</v>
      </c>
      <c r="D25" s="108"/>
      <c r="E25" s="109"/>
      <c r="F25" s="110"/>
    </row>
    <row r="26" spans="1:6" ht="15.9" customHeight="1" x14ac:dyDescent="0.25">
      <c r="A26" s="87">
        <v>4990</v>
      </c>
      <c r="B26" s="87"/>
      <c r="C26" s="93" t="s">
        <v>219</v>
      </c>
      <c r="D26" s="88">
        <v>25000</v>
      </c>
      <c r="E26" s="88">
        <v>0</v>
      </c>
      <c r="F26" s="90">
        <v>25000</v>
      </c>
    </row>
    <row r="27" spans="1:6" ht="20.25" customHeight="1" x14ac:dyDescent="0.25">
      <c r="A27" s="101"/>
      <c r="B27" s="102"/>
      <c r="C27" s="103" t="s">
        <v>278</v>
      </c>
      <c r="D27" s="104">
        <f>SUM(D26)</f>
        <v>25000</v>
      </c>
      <c r="E27" s="104">
        <f>SUM(E26)</f>
        <v>0</v>
      </c>
      <c r="F27" s="104">
        <f>SUM(F26)</f>
        <v>25000</v>
      </c>
    </row>
    <row r="28" spans="1:6" ht="15" customHeight="1" x14ac:dyDescent="0.25">
      <c r="A28" s="92"/>
      <c r="B28" s="92"/>
      <c r="C28" s="92"/>
      <c r="D28" s="92"/>
      <c r="E28" s="92"/>
      <c r="F28" s="92"/>
    </row>
    <row r="29" spans="1:6" ht="18" customHeight="1" x14ac:dyDescent="0.25">
      <c r="A29" s="105"/>
      <c r="B29" s="106"/>
      <c r="C29" s="107" t="s">
        <v>18</v>
      </c>
      <c r="D29" s="146" t="s">
        <v>183</v>
      </c>
      <c r="E29" s="147" t="s">
        <v>184</v>
      </c>
      <c r="F29" s="148" t="s">
        <v>256</v>
      </c>
    </row>
    <row r="30" spans="1:6" ht="15.9" customHeight="1" x14ac:dyDescent="0.25">
      <c r="A30" s="96">
        <v>4999</v>
      </c>
      <c r="B30" s="87"/>
      <c r="C30" s="87" t="s">
        <v>171</v>
      </c>
      <c r="D30" s="114">
        <v>64667.81</v>
      </c>
      <c r="E30" s="114">
        <v>172144.09</v>
      </c>
      <c r="F30" s="114"/>
    </row>
    <row r="31" spans="1:6" ht="15.9" customHeight="1" x14ac:dyDescent="0.25">
      <c r="A31" s="96">
        <v>4999</v>
      </c>
      <c r="B31" s="87"/>
      <c r="C31" s="87" t="s">
        <v>254</v>
      </c>
      <c r="D31" s="114">
        <v>101836.05</v>
      </c>
      <c r="E31" s="114">
        <v>102320.02</v>
      </c>
      <c r="F31" s="114">
        <v>102354.22</v>
      </c>
    </row>
    <row r="32" spans="1:6" ht="15.9" customHeight="1" x14ac:dyDescent="0.25">
      <c r="A32" s="96">
        <v>4999</v>
      </c>
      <c r="B32" s="87"/>
      <c r="C32" s="87" t="s">
        <v>172</v>
      </c>
      <c r="D32" s="114">
        <v>106938.58</v>
      </c>
      <c r="E32" s="114">
        <v>106938.58</v>
      </c>
      <c r="F32" s="114" t="s">
        <v>185</v>
      </c>
    </row>
    <row r="33" spans="1:7" ht="15.9" customHeight="1" x14ac:dyDescent="0.25">
      <c r="A33" s="96">
        <v>4999</v>
      </c>
      <c r="B33" s="87"/>
      <c r="C33" s="87" t="s">
        <v>173</v>
      </c>
      <c r="D33" s="114">
        <v>107423.14</v>
      </c>
      <c r="E33" s="114">
        <v>107805.59</v>
      </c>
      <c r="F33" s="114">
        <v>108059.92</v>
      </c>
    </row>
    <row r="34" spans="1:7" ht="15.9" customHeight="1" x14ac:dyDescent="0.25">
      <c r="A34" s="96">
        <v>4999</v>
      </c>
      <c r="B34" s="87"/>
      <c r="C34" s="87" t="s">
        <v>174</v>
      </c>
      <c r="D34" s="114">
        <v>103084.39</v>
      </c>
      <c r="E34" s="114">
        <v>103451.39</v>
      </c>
      <c r="F34" s="114">
        <v>103695.45</v>
      </c>
    </row>
    <row r="35" spans="1:7" ht="15.9" customHeight="1" x14ac:dyDescent="0.25">
      <c r="A35" s="96">
        <v>4999</v>
      </c>
      <c r="B35" s="87"/>
      <c r="C35" s="87" t="s">
        <v>253</v>
      </c>
      <c r="D35" s="114">
        <v>551791.96</v>
      </c>
      <c r="E35" s="114">
        <v>552725.77</v>
      </c>
      <c r="F35" s="114">
        <v>553077.93999999994</v>
      </c>
    </row>
    <row r="36" spans="1:7" ht="20.25" customHeight="1" x14ac:dyDescent="0.25">
      <c r="A36" s="101"/>
      <c r="B36" s="102"/>
      <c r="C36" s="103" t="s">
        <v>143</v>
      </c>
      <c r="D36" s="149">
        <f>SUM(D30:D35)</f>
        <v>1035741.9299999999</v>
      </c>
      <c r="E36" s="149">
        <f>SUM(E30:E35)</f>
        <v>1145385.44</v>
      </c>
      <c r="F36" s="149">
        <f>SUM(F30:F35)</f>
        <v>867187.53</v>
      </c>
    </row>
    <row r="37" spans="1:7" ht="15" customHeight="1" x14ac:dyDescent="0.25">
      <c r="A37" s="92"/>
      <c r="B37" s="92"/>
      <c r="C37" s="92"/>
      <c r="D37" s="92"/>
      <c r="E37" s="92"/>
      <c r="F37" s="92"/>
    </row>
    <row r="38" spans="1:7" ht="21.75" customHeight="1" x14ac:dyDescent="0.25">
      <c r="A38" s="133"/>
      <c r="B38" s="134"/>
      <c r="C38" s="135" t="s">
        <v>177</v>
      </c>
      <c r="D38" s="136">
        <f>SUM(D23+D36)</f>
        <v>1035741.9299999999</v>
      </c>
      <c r="E38" s="136">
        <f>SUM(E23+E36)</f>
        <v>1288949.3999999999</v>
      </c>
      <c r="F38" s="136">
        <f>SUM(F23+F36)</f>
        <v>867237.53</v>
      </c>
    </row>
    <row r="39" spans="1:7" ht="15" customHeight="1" x14ac:dyDescent="0.25">
      <c r="A39" s="92"/>
      <c r="B39" s="92"/>
      <c r="C39" s="92"/>
      <c r="D39" s="92"/>
      <c r="E39" s="92"/>
      <c r="F39" s="92"/>
    </row>
    <row r="40" spans="1:7" ht="18" customHeight="1" x14ac:dyDescent="0.25">
      <c r="A40" s="105"/>
      <c r="B40" s="106"/>
      <c r="C40" s="107" t="s">
        <v>233</v>
      </c>
      <c r="D40" s="116"/>
      <c r="E40" s="117"/>
      <c r="F40" s="118"/>
    </row>
    <row r="41" spans="1:7" ht="15.9" customHeight="1" x14ac:dyDescent="0.25">
      <c r="A41" s="95"/>
      <c r="B41" s="95"/>
      <c r="C41" s="98" t="s">
        <v>182</v>
      </c>
      <c r="D41" s="88"/>
      <c r="E41" s="88"/>
      <c r="F41" s="88">
        <v>0</v>
      </c>
    </row>
    <row r="42" spans="1:7" ht="20.25" customHeight="1" x14ac:dyDescent="0.25">
      <c r="A42" s="101"/>
      <c r="B42" s="102"/>
      <c r="C42" s="103" t="s">
        <v>208</v>
      </c>
      <c r="D42" s="104">
        <f>SUM(D41:D41)</f>
        <v>0</v>
      </c>
      <c r="E42" s="104">
        <f>SUM(E41:E41)</f>
        <v>0</v>
      </c>
      <c r="F42" s="104">
        <f>SUM(F41:F41)</f>
        <v>0</v>
      </c>
    </row>
    <row r="43" spans="1:7" ht="26.25" customHeight="1" x14ac:dyDescent="0.25">
      <c r="A43" s="92"/>
      <c r="B43" s="92"/>
      <c r="C43" s="92"/>
      <c r="D43" s="92"/>
      <c r="E43" s="92"/>
      <c r="F43" s="92"/>
    </row>
    <row r="44" spans="1:7" ht="18" customHeight="1" x14ac:dyDescent="0.25">
      <c r="A44" s="105">
        <v>5100</v>
      </c>
      <c r="B44" s="106"/>
      <c r="C44" s="107" t="s">
        <v>157</v>
      </c>
      <c r="D44" s="108"/>
      <c r="E44" s="109"/>
      <c r="F44" s="110"/>
    </row>
    <row r="45" spans="1:7" ht="15.9" customHeight="1" x14ac:dyDescent="0.25">
      <c r="A45" s="95">
        <v>5101</v>
      </c>
      <c r="B45" s="95"/>
      <c r="C45" s="98" t="s">
        <v>266</v>
      </c>
      <c r="D45" s="88">
        <v>2000</v>
      </c>
      <c r="E45" s="89">
        <v>504</v>
      </c>
      <c r="F45" s="91">
        <v>4675</v>
      </c>
    </row>
    <row r="46" spans="1:7" ht="15.9" customHeight="1" x14ac:dyDescent="0.25">
      <c r="A46" s="95"/>
      <c r="B46" s="95"/>
      <c r="C46" s="119" t="s">
        <v>276</v>
      </c>
      <c r="D46" s="88"/>
      <c r="E46" s="89"/>
      <c r="F46" s="91"/>
    </row>
    <row r="47" spans="1:7" ht="15.9" customHeight="1" x14ac:dyDescent="0.25">
      <c r="A47" s="95">
        <v>5102</v>
      </c>
      <c r="B47" s="95"/>
      <c r="C47" s="99" t="s">
        <v>267</v>
      </c>
      <c r="D47" s="88">
        <v>5300</v>
      </c>
      <c r="E47" s="89">
        <v>918.42</v>
      </c>
      <c r="F47" s="90">
        <v>7500</v>
      </c>
    </row>
    <row r="48" spans="1:7" ht="15.9" customHeight="1" x14ac:dyDescent="0.25">
      <c r="A48" s="87"/>
      <c r="B48" s="87"/>
      <c r="C48" s="119" t="str">
        <f>A47&amp;" - Expense Summary"</f>
        <v>5102 - Expense Summary</v>
      </c>
      <c r="D48" s="132">
        <f>SUM(D49:D51)</f>
        <v>5300</v>
      </c>
      <c r="E48" s="132">
        <f t="shared" ref="E48:F48" si="0">SUM(E49:E51)</f>
        <v>945.76</v>
      </c>
      <c r="F48" s="132">
        <f t="shared" si="0"/>
        <v>0</v>
      </c>
      <c r="G48" s="123"/>
    </row>
    <row r="49" spans="1:8" ht="15.9" customHeight="1" outlineLevel="1" x14ac:dyDescent="0.25">
      <c r="A49" s="95"/>
      <c r="B49" s="92"/>
      <c r="C49" s="119" t="s">
        <v>228</v>
      </c>
      <c r="D49" s="132">
        <v>2000</v>
      </c>
      <c r="E49" s="132">
        <v>493.42</v>
      </c>
      <c r="F49" s="132"/>
    </row>
    <row r="50" spans="1:8" ht="15.9" customHeight="1" outlineLevel="1" x14ac:dyDescent="0.25">
      <c r="A50" s="95"/>
      <c r="B50" s="92"/>
      <c r="C50" s="119" t="s">
        <v>66</v>
      </c>
      <c r="D50" s="132">
        <v>1500</v>
      </c>
      <c r="E50" s="132">
        <v>125</v>
      </c>
      <c r="F50" s="132"/>
    </row>
    <row r="51" spans="1:8" ht="15.9" customHeight="1" outlineLevel="1" x14ac:dyDescent="0.25">
      <c r="A51" s="95"/>
      <c r="C51" s="119" t="s">
        <v>70</v>
      </c>
      <c r="D51" s="132">
        <v>1800</v>
      </c>
      <c r="E51" s="132">
        <v>327.33999999999997</v>
      </c>
      <c r="F51" s="132"/>
    </row>
    <row r="52" spans="1:8" ht="20.25" customHeight="1" x14ac:dyDescent="0.25">
      <c r="A52" s="101"/>
      <c r="B52" s="102"/>
      <c r="C52" s="103" t="s">
        <v>179</v>
      </c>
      <c r="D52" s="104"/>
      <c r="E52" s="104"/>
      <c r="F52" s="104">
        <f>SUM(F45,F47)</f>
        <v>12175</v>
      </c>
    </row>
    <row r="53" spans="1:8" ht="8.25" customHeight="1" x14ac:dyDescent="0.25">
      <c r="A53" s="92"/>
      <c r="B53" s="92"/>
      <c r="C53" s="92"/>
      <c r="D53" s="92"/>
      <c r="E53" s="92"/>
      <c r="F53" s="92"/>
      <c r="H53" s="205"/>
    </row>
    <row r="54" spans="1:8" ht="18" customHeight="1" x14ac:dyDescent="0.25">
      <c r="A54" s="105"/>
      <c r="B54" s="106"/>
      <c r="C54" s="107" t="s">
        <v>58</v>
      </c>
      <c r="D54" s="108"/>
      <c r="E54" s="109"/>
      <c r="F54" s="110"/>
    </row>
    <row r="55" spans="1:8" ht="15.9" customHeight="1" x14ac:dyDescent="0.25">
      <c r="A55" s="95">
        <v>5200</v>
      </c>
      <c r="B55" s="95"/>
      <c r="C55" s="99" t="s">
        <v>103</v>
      </c>
      <c r="D55" s="88">
        <v>6000</v>
      </c>
      <c r="E55" s="88">
        <v>0</v>
      </c>
      <c r="F55" s="89">
        <v>6000</v>
      </c>
    </row>
    <row r="56" spans="1:8" ht="15.9" customHeight="1" x14ac:dyDescent="0.25">
      <c r="A56" s="95">
        <v>5201</v>
      </c>
      <c r="B56" s="95"/>
      <c r="C56" s="98" t="s">
        <v>77</v>
      </c>
      <c r="D56" s="88">
        <v>6000</v>
      </c>
      <c r="E56" s="89">
        <v>2757</v>
      </c>
      <c r="F56" s="90">
        <v>6000</v>
      </c>
    </row>
    <row r="57" spans="1:8" ht="15.9" customHeight="1" x14ac:dyDescent="0.25">
      <c r="A57" s="95">
        <v>5202</v>
      </c>
      <c r="B57" s="95"/>
      <c r="C57" s="98" t="s">
        <v>170</v>
      </c>
      <c r="D57" s="88">
        <v>22200</v>
      </c>
      <c r="E57" s="88">
        <v>1587.5</v>
      </c>
      <c r="F57" s="88">
        <v>7500</v>
      </c>
    </row>
    <row r="58" spans="1:8" ht="15.9" customHeight="1" x14ac:dyDescent="0.25">
      <c r="A58" s="87"/>
      <c r="B58" s="87"/>
      <c r="C58" s="119" t="str">
        <f>A57&amp;" - Expense Summary"</f>
        <v>5202 - Expense Summary</v>
      </c>
      <c r="D58" s="132">
        <f>SUM(D59:D60)</f>
        <v>22200</v>
      </c>
      <c r="E58" s="132">
        <f>SUM(E59:E60)</f>
        <v>1037.5</v>
      </c>
      <c r="F58" s="132">
        <f>SUM(F59:F60)</f>
        <v>0</v>
      </c>
      <c r="G58" s="123"/>
    </row>
    <row r="59" spans="1:8" ht="15.9" customHeight="1" outlineLevel="1" x14ac:dyDescent="0.25">
      <c r="A59" s="95"/>
      <c r="B59" s="95"/>
      <c r="C59" s="119" t="s">
        <v>119</v>
      </c>
      <c r="D59" s="132">
        <v>2200</v>
      </c>
      <c r="E59" s="132">
        <v>315</v>
      </c>
      <c r="F59" s="132"/>
    </row>
    <row r="60" spans="1:8" ht="15.9" customHeight="1" outlineLevel="1" x14ac:dyDescent="0.25">
      <c r="A60" s="95"/>
      <c r="B60" s="95"/>
      <c r="C60" s="119" t="s">
        <v>220</v>
      </c>
      <c r="D60" s="132">
        <v>20000</v>
      </c>
      <c r="E60" s="132">
        <v>722.5</v>
      </c>
      <c r="F60" s="132"/>
    </row>
    <row r="61" spans="1:8" ht="15.9" customHeight="1" x14ac:dyDescent="0.25">
      <c r="A61" s="95">
        <v>5203</v>
      </c>
      <c r="B61" s="95"/>
      <c r="C61" s="98" t="s">
        <v>164</v>
      </c>
      <c r="D61" s="88">
        <v>8000</v>
      </c>
      <c r="E61" s="88">
        <v>850</v>
      </c>
      <c r="F61" s="88">
        <v>8500</v>
      </c>
    </row>
    <row r="62" spans="1:8" ht="15.9" customHeight="1" x14ac:dyDescent="0.25">
      <c r="A62" s="87"/>
      <c r="B62" s="87"/>
      <c r="C62" s="119" t="str">
        <f>A61&amp;" - Expense Summary"</f>
        <v>5203 - Expense Summary</v>
      </c>
      <c r="D62" s="132">
        <f>SUM(D63:D68)</f>
        <v>5700</v>
      </c>
      <c r="E62" s="132">
        <f t="shared" ref="E62:F62" si="1">SUM(E63:E68)</f>
        <v>936.58999999999992</v>
      </c>
      <c r="F62" s="132">
        <f t="shared" si="1"/>
        <v>0</v>
      </c>
      <c r="G62" s="123"/>
    </row>
    <row r="63" spans="1:8" ht="15.9" customHeight="1" outlineLevel="1" x14ac:dyDescent="0.25">
      <c r="A63" s="95"/>
      <c r="B63" s="95"/>
      <c r="C63" s="119" t="s">
        <v>82</v>
      </c>
      <c r="D63" s="132">
        <v>800</v>
      </c>
      <c r="E63" s="132">
        <v>0</v>
      </c>
      <c r="F63" s="132"/>
    </row>
    <row r="64" spans="1:8" ht="15.9" customHeight="1" outlineLevel="1" x14ac:dyDescent="0.25">
      <c r="A64" s="95"/>
      <c r="B64" s="95"/>
      <c r="C64" s="119" t="s">
        <v>197</v>
      </c>
      <c r="D64" s="132">
        <v>1800</v>
      </c>
      <c r="E64" s="132">
        <v>500</v>
      </c>
      <c r="F64" s="132"/>
    </row>
    <row r="65" spans="1:10" ht="15.9" customHeight="1" outlineLevel="1" x14ac:dyDescent="0.25">
      <c r="A65" s="95"/>
      <c r="B65" s="95"/>
      <c r="C65" s="119" t="s">
        <v>194</v>
      </c>
      <c r="D65" s="132">
        <v>600</v>
      </c>
      <c r="E65" s="132">
        <v>0</v>
      </c>
      <c r="F65" s="132"/>
    </row>
    <row r="66" spans="1:10" ht="15.9" customHeight="1" outlineLevel="1" x14ac:dyDescent="0.25">
      <c r="A66" s="95"/>
      <c r="B66" s="95"/>
      <c r="C66" s="119" t="s">
        <v>84</v>
      </c>
      <c r="D66" s="132">
        <v>2000</v>
      </c>
      <c r="E66" s="132">
        <v>436.59</v>
      </c>
      <c r="F66" s="132"/>
    </row>
    <row r="67" spans="1:10" ht="15.9" customHeight="1" outlineLevel="1" x14ac:dyDescent="0.25">
      <c r="A67" s="95"/>
      <c r="B67" s="95"/>
      <c r="C67" s="119" t="s">
        <v>196</v>
      </c>
      <c r="D67" s="132">
        <v>200</v>
      </c>
      <c r="E67" s="132">
        <v>0</v>
      </c>
      <c r="F67" s="132"/>
    </row>
    <row r="68" spans="1:10" ht="15.9" customHeight="1" outlineLevel="1" x14ac:dyDescent="0.25">
      <c r="A68" s="95"/>
      <c r="B68" s="95"/>
      <c r="C68" s="119" t="s">
        <v>124</v>
      </c>
      <c r="D68" s="132">
        <v>300</v>
      </c>
      <c r="E68" s="132">
        <v>0</v>
      </c>
      <c r="F68" s="132"/>
    </row>
    <row r="69" spans="1:10" ht="15.9" customHeight="1" x14ac:dyDescent="0.25">
      <c r="A69" s="95">
        <v>5204</v>
      </c>
      <c r="B69" s="95"/>
      <c r="C69" s="98" t="s">
        <v>160</v>
      </c>
      <c r="D69" s="88">
        <v>13639.65</v>
      </c>
      <c r="E69" s="88">
        <v>16786.2</v>
      </c>
      <c r="F69" s="88">
        <v>23200</v>
      </c>
    </row>
    <row r="70" spans="1:10" ht="15.9" customHeight="1" x14ac:dyDescent="0.25">
      <c r="A70" s="87"/>
      <c r="B70" s="87"/>
      <c r="C70" s="119" t="str">
        <f>A69&amp;" - Expense Summary"</f>
        <v>5204 - Expense Summary</v>
      </c>
      <c r="D70" s="132">
        <f>SUM(D71:D73)</f>
        <v>11240</v>
      </c>
      <c r="E70" s="132">
        <f t="shared" ref="E70:F70" si="2">SUM(E71:E73)</f>
        <v>15537.35</v>
      </c>
      <c r="F70" s="132">
        <f t="shared" si="2"/>
        <v>0</v>
      </c>
      <c r="G70" s="123"/>
    </row>
    <row r="71" spans="1:10" ht="15.9" customHeight="1" outlineLevel="1" x14ac:dyDescent="0.25">
      <c r="A71" s="95"/>
      <c r="B71" s="95"/>
      <c r="C71" s="119" t="s">
        <v>198</v>
      </c>
      <c r="D71" s="132">
        <v>10240</v>
      </c>
      <c r="E71" s="132">
        <v>15537.35</v>
      </c>
      <c r="F71" s="132"/>
    </row>
    <row r="72" spans="1:10" ht="15.9" customHeight="1" outlineLevel="1" x14ac:dyDescent="0.25">
      <c r="A72" s="95"/>
      <c r="B72" s="95"/>
      <c r="C72" s="119" t="s">
        <v>199</v>
      </c>
      <c r="D72" s="132">
        <v>1000</v>
      </c>
      <c r="E72" s="132">
        <v>0</v>
      </c>
      <c r="F72" s="132"/>
    </row>
    <row r="73" spans="1:10" ht="15.9" customHeight="1" outlineLevel="1" x14ac:dyDescent="0.25">
      <c r="A73" s="95"/>
      <c r="B73" s="95"/>
      <c r="C73" s="119" t="s">
        <v>200</v>
      </c>
      <c r="D73" s="132"/>
      <c r="E73" s="132"/>
      <c r="F73" s="132"/>
    </row>
    <row r="74" spans="1:10" ht="15.9" customHeight="1" x14ac:dyDescent="0.25">
      <c r="A74" s="95">
        <v>5205</v>
      </c>
      <c r="B74" s="95"/>
      <c r="C74" s="98" t="s">
        <v>162</v>
      </c>
      <c r="D74" s="88">
        <v>200</v>
      </c>
      <c r="E74" s="88">
        <v>1</v>
      </c>
      <c r="F74" s="88">
        <v>200</v>
      </c>
    </row>
    <row r="75" spans="1:10" ht="15.9" customHeight="1" x14ac:dyDescent="0.25">
      <c r="A75" s="87">
        <v>5206</v>
      </c>
      <c r="B75" s="87"/>
      <c r="C75" s="98" t="s">
        <v>268</v>
      </c>
      <c r="D75" s="88">
        <v>20000</v>
      </c>
      <c r="E75" s="88">
        <v>16568</v>
      </c>
      <c r="F75" s="88">
        <v>10000</v>
      </c>
    </row>
    <row r="76" spans="1:10" ht="15.9" customHeight="1" x14ac:dyDescent="0.25">
      <c r="A76" s="87">
        <v>5207</v>
      </c>
      <c r="B76" s="87"/>
      <c r="C76" s="98" t="s">
        <v>91</v>
      </c>
      <c r="D76" s="88">
        <v>3700</v>
      </c>
      <c r="E76" s="88">
        <v>3309</v>
      </c>
      <c r="F76" s="88">
        <v>3000</v>
      </c>
      <c r="G76" s="63"/>
      <c r="H76" s="206"/>
      <c r="I76" s="210"/>
      <c r="J76" s="64"/>
    </row>
    <row r="77" spans="1:10" ht="15.9" customHeight="1" x14ac:dyDescent="0.25">
      <c r="A77" s="87"/>
      <c r="B77" s="87"/>
      <c r="C77" s="119" t="str">
        <f>A76&amp;" - Expense Summary"</f>
        <v>5207 - Expense Summary</v>
      </c>
      <c r="D77" s="132">
        <f>SUM(D78:D86)</f>
        <v>3420.09</v>
      </c>
      <c r="E77" s="132">
        <f>SUM(E78:E86)</f>
        <v>3709</v>
      </c>
      <c r="F77" s="132">
        <f>SUM(F78:F86)</f>
        <v>0</v>
      </c>
      <c r="G77" s="123"/>
    </row>
    <row r="78" spans="1:10" ht="15.9" customHeight="1" outlineLevel="1" x14ac:dyDescent="0.25">
      <c r="A78" s="95"/>
      <c r="B78" s="95"/>
      <c r="C78" s="119" t="s">
        <v>92</v>
      </c>
      <c r="D78" s="132">
        <v>100</v>
      </c>
      <c r="E78" s="132">
        <v>100</v>
      </c>
      <c r="F78" s="132"/>
    </row>
    <row r="79" spans="1:10" ht="15.9" customHeight="1" outlineLevel="1" x14ac:dyDescent="0.25">
      <c r="A79" s="95"/>
      <c r="B79" s="95"/>
      <c r="C79" s="119" t="s">
        <v>271</v>
      </c>
      <c r="D79" s="132">
        <v>300</v>
      </c>
      <c r="E79" s="132">
        <v>300</v>
      </c>
      <c r="F79" s="132"/>
    </row>
    <row r="80" spans="1:10" ht="15.9" customHeight="1" outlineLevel="1" x14ac:dyDescent="0.25">
      <c r="A80" s="95"/>
      <c r="B80" s="95"/>
      <c r="C80" s="119" t="s">
        <v>234</v>
      </c>
      <c r="D80" s="132">
        <v>0</v>
      </c>
      <c r="E80" s="132">
        <v>0</v>
      </c>
      <c r="F80" s="132"/>
    </row>
    <row r="81" spans="1:10" ht="15.9" customHeight="1" outlineLevel="1" x14ac:dyDescent="0.25">
      <c r="A81" s="95"/>
      <c r="B81" s="95"/>
      <c r="C81" s="119" t="s">
        <v>269</v>
      </c>
      <c r="D81" s="132">
        <v>120.09</v>
      </c>
      <c r="E81" s="132">
        <v>400</v>
      </c>
      <c r="F81" s="132"/>
    </row>
    <row r="82" spans="1:10" ht="15.9" customHeight="1" outlineLevel="1" x14ac:dyDescent="0.25">
      <c r="A82" s="95"/>
      <c r="B82" s="95"/>
      <c r="C82" s="119" t="s">
        <v>270</v>
      </c>
      <c r="D82" s="132">
        <v>1000</v>
      </c>
      <c r="E82" s="132">
        <v>1000</v>
      </c>
      <c r="F82" s="132"/>
    </row>
    <row r="83" spans="1:10" ht="15.9" customHeight="1" outlineLevel="1" x14ac:dyDescent="0.25">
      <c r="A83" s="95"/>
      <c r="B83" s="95"/>
      <c r="C83" s="119" t="s">
        <v>96</v>
      </c>
      <c r="D83" s="132">
        <v>200</v>
      </c>
      <c r="E83" s="132">
        <v>200</v>
      </c>
      <c r="F83" s="132"/>
    </row>
    <row r="84" spans="1:10" ht="15.9" customHeight="1" outlineLevel="1" x14ac:dyDescent="0.25">
      <c r="A84" s="95"/>
      <c r="B84" s="95"/>
      <c r="C84" s="119" t="s">
        <v>97</v>
      </c>
      <c r="D84" s="132">
        <v>500</v>
      </c>
      <c r="E84" s="132">
        <v>500</v>
      </c>
      <c r="F84" s="132"/>
    </row>
    <row r="85" spans="1:10" ht="15.9" customHeight="1" outlineLevel="1" x14ac:dyDescent="0.25">
      <c r="A85" s="95"/>
      <c r="B85" s="95"/>
      <c r="C85" s="119" t="s">
        <v>98</v>
      </c>
      <c r="D85" s="132">
        <v>100</v>
      </c>
      <c r="E85" s="132">
        <v>100</v>
      </c>
      <c r="F85" s="132"/>
    </row>
    <row r="86" spans="1:10" ht="15.9" customHeight="1" outlineLevel="1" x14ac:dyDescent="0.25">
      <c r="A86" s="95"/>
      <c r="B86" s="95"/>
      <c r="C86" s="119" t="s">
        <v>255</v>
      </c>
      <c r="D86" s="132">
        <v>1100</v>
      </c>
      <c r="E86" s="132">
        <v>1109</v>
      </c>
      <c r="F86" s="132"/>
    </row>
    <row r="87" spans="1:10" ht="15.9" customHeight="1" outlineLevel="1" x14ac:dyDescent="0.25">
      <c r="A87" s="95">
        <v>5208</v>
      </c>
      <c r="B87" s="95"/>
      <c r="C87" s="99" t="s">
        <v>90</v>
      </c>
      <c r="D87" s="114">
        <v>1200</v>
      </c>
      <c r="E87" s="115">
        <v>635.41999999999996</v>
      </c>
      <c r="F87" s="91"/>
    </row>
    <row r="88" spans="1:10" ht="15.9" customHeight="1" x14ac:dyDescent="0.25">
      <c r="A88" s="95">
        <v>5209</v>
      </c>
      <c r="B88" s="87"/>
      <c r="C88" s="98" t="s">
        <v>163</v>
      </c>
      <c r="D88" s="88"/>
      <c r="E88" s="88"/>
      <c r="F88" s="88">
        <v>9500</v>
      </c>
      <c r="G88" s="63"/>
      <c r="H88" s="206"/>
      <c r="I88" s="210"/>
      <c r="J88" s="64"/>
    </row>
    <row r="89" spans="1:10" ht="15.9" customHeight="1" x14ac:dyDescent="0.25">
      <c r="A89" s="87"/>
      <c r="B89" s="87"/>
      <c r="C89" s="119" t="str">
        <f>A88&amp;" - Expense Summary"</f>
        <v>5209 - Expense Summary</v>
      </c>
      <c r="D89" s="132">
        <f>SUM(D90:D92)</f>
        <v>1700</v>
      </c>
      <c r="E89" s="132">
        <f>SUM(E90:E92)</f>
        <v>0</v>
      </c>
      <c r="F89" s="132">
        <f>SUM(F90:F92)</f>
        <v>0</v>
      </c>
      <c r="G89" s="123"/>
    </row>
    <row r="90" spans="1:10" ht="15.9" customHeight="1" outlineLevel="1" x14ac:dyDescent="0.25">
      <c r="A90" s="95"/>
      <c r="B90" s="95"/>
      <c r="C90" s="119" t="s">
        <v>195</v>
      </c>
      <c r="D90" s="132"/>
      <c r="E90" s="132"/>
      <c r="F90" s="132"/>
    </row>
    <row r="91" spans="1:10" ht="15.9" customHeight="1" outlineLevel="1" x14ac:dyDescent="0.25">
      <c r="A91" s="95"/>
      <c r="B91" s="95"/>
      <c r="C91" s="119" t="s">
        <v>229</v>
      </c>
      <c r="D91" s="132">
        <v>1200</v>
      </c>
      <c r="E91" s="132"/>
      <c r="F91" s="132"/>
    </row>
    <row r="92" spans="1:10" ht="15.9" customHeight="1" outlineLevel="1" x14ac:dyDescent="0.25">
      <c r="A92" s="95"/>
      <c r="B92" s="95"/>
      <c r="C92" s="119" t="s">
        <v>86</v>
      </c>
      <c r="D92" s="132">
        <v>500</v>
      </c>
      <c r="E92" s="132">
        <v>0</v>
      </c>
      <c r="F92" s="132"/>
    </row>
    <row r="93" spans="1:10" ht="15.9" customHeight="1" x14ac:dyDescent="0.25">
      <c r="A93" s="95">
        <v>5210</v>
      </c>
      <c r="B93" s="87"/>
      <c r="C93" s="99" t="s">
        <v>68</v>
      </c>
      <c r="D93" s="88">
        <v>3300</v>
      </c>
      <c r="E93" s="88">
        <v>1511.41</v>
      </c>
      <c r="F93" s="88">
        <v>3500</v>
      </c>
      <c r="G93" s="63"/>
      <c r="H93" s="206"/>
      <c r="I93" s="210"/>
      <c r="J93" s="64"/>
    </row>
    <row r="94" spans="1:10" ht="15.9" customHeight="1" x14ac:dyDescent="0.25">
      <c r="A94" s="87"/>
      <c r="B94" s="87"/>
      <c r="C94" s="119" t="str">
        <f>A93&amp;" - Expense Summary"</f>
        <v>5210 - Expense Summary</v>
      </c>
      <c r="D94" s="132">
        <f>SUM(D95:D99)</f>
        <v>4000</v>
      </c>
      <c r="E94" s="132">
        <f>SUM(E95:E99)</f>
        <v>1511.41</v>
      </c>
      <c r="F94" s="132">
        <f>SUM(F95:F99)</f>
        <v>0</v>
      </c>
      <c r="G94" s="123"/>
    </row>
    <row r="95" spans="1:10" ht="15.9" customHeight="1" outlineLevel="1" x14ac:dyDescent="0.25">
      <c r="A95" s="95"/>
      <c r="B95" s="95"/>
      <c r="C95" s="119" t="s">
        <v>68</v>
      </c>
      <c r="D95" s="132">
        <v>2500</v>
      </c>
      <c r="E95" s="132">
        <v>1511.41</v>
      </c>
      <c r="F95" s="132"/>
    </row>
    <row r="96" spans="1:10" ht="15.9" customHeight="1" outlineLevel="1" x14ac:dyDescent="0.25">
      <c r="A96" s="95"/>
      <c r="B96" s="95"/>
      <c r="C96" s="119" t="s">
        <v>73</v>
      </c>
      <c r="D96" s="132">
        <v>150</v>
      </c>
      <c r="E96" s="132">
        <v>0</v>
      </c>
      <c r="F96" s="132"/>
    </row>
    <row r="97" spans="1:7" ht="15.9" customHeight="1" outlineLevel="1" x14ac:dyDescent="0.25">
      <c r="A97" s="95"/>
      <c r="B97" s="95"/>
      <c r="C97" s="119" t="s">
        <v>147</v>
      </c>
      <c r="D97" s="132">
        <v>550</v>
      </c>
      <c r="E97" s="132">
        <v>0</v>
      </c>
      <c r="F97" s="132"/>
    </row>
    <row r="98" spans="1:7" ht="15.9" customHeight="1" outlineLevel="1" x14ac:dyDescent="0.25">
      <c r="A98" s="95"/>
      <c r="B98" s="95"/>
      <c r="C98" s="119" t="s">
        <v>87</v>
      </c>
      <c r="D98" s="132">
        <v>500</v>
      </c>
      <c r="E98" s="132">
        <v>0</v>
      </c>
      <c r="F98" s="132"/>
    </row>
    <row r="99" spans="1:7" ht="15.9" customHeight="1" outlineLevel="1" x14ac:dyDescent="0.25">
      <c r="A99" s="95"/>
      <c r="B99" s="95"/>
      <c r="C99" s="119" t="s">
        <v>193</v>
      </c>
      <c r="D99" s="132">
        <v>300</v>
      </c>
      <c r="E99" s="132">
        <v>0</v>
      </c>
      <c r="F99" s="132"/>
    </row>
    <row r="100" spans="1:7" ht="15.9" customHeight="1" x14ac:dyDescent="0.25">
      <c r="A100" s="95">
        <v>5211</v>
      </c>
      <c r="B100" s="87"/>
      <c r="C100" s="99" t="s">
        <v>69</v>
      </c>
      <c r="D100" s="88">
        <v>24000</v>
      </c>
      <c r="E100" s="88">
        <v>22526.11</v>
      </c>
      <c r="F100" s="88">
        <v>40000</v>
      </c>
    </row>
    <row r="101" spans="1:7" ht="15.9" customHeight="1" x14ac:dyDescent="0.25">
      <c r="A101" s="87"/>
      <c r="B101" s="87"/>
      <c r="C101" s="119" t="str">
        <f>A100&amp;" - Expense Summary"</f>
        <v>5211 - Expense Summary</v>
      </c>
      <c r="D101" s="132">
        <f>SUM(D102:D104)</f>
        <v>27500</v>
      </c>
      <c r="E101" s="132">
        <f>SUM(E102:E104)</f>
        <v>22526.11</v>
      </c>
      <c r="F101" s="132">
        <f>SUM(F102:F104)</f>
        <v>0</v>
      </c>
      <c r="G101" s="123"/>
    </row>
    <row r="102" spans="1:7" ht="15.9" customHeight="1" outlineLevel="1" x14ac:dyDescent="0.25">
      <c r="A102" s="95"/>
      <c r="B102" s="95"/>
      <c r="C102" s="119" t="s">
        <v>190</v>
      </c>
      <c r="D102" s="132">
        <v>27500</v>
      </c>
      <c r="E102" s="132">
        <v>22526.11</v>
      </c>
      <c r="F102" s="132"/>
    </row>
    <row r="103" spans="1:7" ht="15.9" customHeight="1" outlineLevel="1" x14ac:dyDescent="0.25">
      <c r="A103" s="95"/>
      <c r="B103" s="95"/>
      <c r="C103" s="119" t="s">
        <v>191</v>
      </c>
      <c r="D103" s="132"/>
      <c r="E103" s="132"/>
      <c r="F103" s="132"/>
    </row>
    <row r="104" spans="1:7" ht="15.9" customHeight="1" outlineLevel="1" x14ac:dyDescent="0.25">
      <c r="A104" s="95">
        <v>5211.8999999999996</v>
      </c>
      <c r="B104" s="95"/>
      <c r="C104" s="119" t="s">
        <v>192</v>
      </c>
      <c r="D104" s="132"/>
      <c r="E104" s="132"/>
      <c r="F104" s="132"/>
      <c r="G104" s="62"/>
    </row>
    <row r="105" spans="1:7" ht="15.9" customHeight="1" x14ac:dyDescent="0.25">
      <c r="A105" s="95">
        <v>5212</v>
      </c>
      <c r="B105" s="92"/>
      <c r="C105" s="99" t="s">
        <v>166</v>
      </c>
      <c r="D105" s="88"/>
      <c r="E105" s="88"/>
      <c r="F105" s="88">
        <v>2500</v>
      </c>
      <c r="G105" s="62"/>
    </row>
    <row r="106" spans="1:7" ht="15.9" customHeight="1" x14ac:dyDescent="0.25">
      <c r="A106" s="95">
        <v>5213</v>
      </c>
      <c r="B106" s="87"/>
      <c r="C106" s="99" t="s">
        <v>64</v>
      </c>
      <c r="D106" s="88">
        <v>3000</v>
      </c>
      <c r="E106" s="88">
        <v>1754.18</v>
      </c>
      <c r="F106" s="88">
        <v>4000</v>
      </c>
    </row>
    <row r="107" spans="1:7" ht="15.9" customHeight="1" x14ac:dyDescent="0.25">
      <c r="A107" s="95">
        <v>5214</v>
      </c>
      <c r="B107" s="87"/>
      <c r="C107" s="99" t="s">
        <v>65</v>
      </c>
      <c r="D107" s="88">
        <v>300</v>
      </c>
      <c r="E107" s="88">
        <v>0</v>
      </c>
      <c r="F107" s="88">
        <v>900</v>
      </c>
    </row>
    <row r="108" spans="1:7" ht="15.9" customHeight="1" x14ac:dyDescent="0.25">
      <c r="A108" s="95">
        <v>5215</v>
      </c>
      <c r="B108" s="87"/>
      <c r="C108" s="99" t="s">
        <v>167</v>
      </c>
      <c r="D108" s="88">
        <v>10000</v>
      </c>
      <c r="E108" s="88">
        <v>0</v>
      </c>
      <c r="F108" s="90">
        <v>5000</v>
      </c>
    </row>
    <row r="109" spans="1:7" ht="15.9" customHeight="1" x14ac:dyDescent="0.25">
      <c r="A109" s="95">
        <v>5216</v>
      </c>
      <c r="B109" s="87"/>
      <c r="C109" s="99" t="s">
        <v>158</v>
      </c>
      <c r="D109" s="88">
        <v>750</v>
      </c>
      <c r="E109" s="88">
        <v>211</v>
      </c>
      <c r="F109" s="88">
        <v>750</v>
      </c>
    </row>
    <row r="110" spans="1:7" ht="15.9" customHeight="1" x14ac:dyDescent="0.25">
      <c r="A110" s="87"/>
      <c r="B110" s="87"/>
      <c r="C110" s="119" t="str">
        <f>A109&amp;" - Expense Summary"</f>
        <v>5216 - Expense Summary</v>
      </c>
      <c r="D110" s="132">
        <f>SUM(D111:D113)</f>
        <v>750</v>
      </c>
      <c r="E110" s="132">
        <f>SUM(E111:E113)</f>
        <v>211</v>
      </c>
      <c r="F110" s="132">
        <f>SUM(F111:F113)</f>
        <v>0</v>
      </c>
      <c r="G110" s="123"/>
    </row>
    <row r="111" spans="1:7" ht="15.9" customHeight="1" outlineLevel="1" x14ac:dyDescent="0.25">
      <c r="A111" s="95"/>
      <c r="B111" s="95"/>
      <c r="C111" s="119" t="s">
        <v>61</v>
      </c>
      <c r="D111" s="132">
        <v>300</v>
      </c>
      <c r="E111" s="132">
        <v>0</v>
      </c>
      <c r="F111" s="132"/>
    </row>
    <row r="112" spans="1:7" ht="15.9" customHeight="1" outlineLevel="1" x14ac:dyDescent="0.25">
      <c r="A112" s="95"/>
      <c r="B112" s="95"/>
      <c r="C112" s="119" t="s">
        <v>33</v>
      </c>
      <c r="D112" s="132">
        <v>300</v>
      </c>
      <c r="E112" s="132">
        <v>55</v>
      </c>
      <c r="F112" s="132"/>
    </row>
    <row r="113" spans="1:7" ht="15.9" customHeight="1" outlineLevel="1" x14ac:dyDescent="0.25">
      <c r="A113" s="95"/>
      <c r="B113" s="95"/>
      <c r="C113" s="119" t="s">
        <v>189</v>
      </c>
      <c r="D113" s="132">
        <v>150</v>
      </c>
      <c r="E113" s="132">
        <v>156</v>
      </c>
      <c r="F113" s="132"/>
    </row>
    <row r="114" spans="1:7" ht="15.9" customHeight="1" x14ac:dyDescent="0.25">
      <c r="A114" s="95">
        <v>5217</v>
      </c>
      <c r="B114" s="87"/>
      <c r="C114" s="99" t="s">
        <v>159</v>
      </c>
      <c r="D114" s="88">
        <v>5800</v>
      </c>
      <c r="E114" s="88">
        <v>3113.66</v>
      </c>
      <c r="F114" s="88">
        <v>12500</v>
      </c>
    </row>
    <row r="115" spans="1:7" ht="15.9" customHeight="1" x14ac:dyDescent="0.25">
      <c r="A115" s="87"/>
      <c r="B115" s="87"/>
      <c r="C115" s="119" t="str">
        <f>A114&amp;" - Expense Summary"</f>
        <v>5217 - Expense Summary</v>
      </c>
      <c r="D115" s="132">
        <f>SUM(D116:D121)</f>
        <v>6600</v>
      </c>
      <c r="E115" s="132">
        <f>SUM(E116:E121)</f>
        <v>12956.67</v>
      </c>
      <c r="F115" s="132">
        <f>SUM(F116:F121)</f>
        <v>0</v>
      </c>
      <c r="G115" s="123"/>
    </row>
    <row r="116" spans="1:7" ht="15.9" customHeight="1" outlineLevel="1" x14ac:dyDescent="0.25">
      <c r="A116" s="95"/>
      <c r="B116" s="95"/>
      <c r="C116" s="119" t="s">
        <v>34</v>
      </c>
      <c r="D116" s="132">
        <v>700</v>
      </c>
      <c r="E116" s="132">
        <v>0</v>
      </c>
      <c r="F116" s="132"/>
    </row>
    <row r="117" spans="1:7" ht="15.9" customHeight="1" outlineLevel="1" x14ac:dyDescent="0.25">
      <c r="A117" s="95"/>
      <c r="B117" s="95"/>
      <c r="C117" s="119" t="s">
        <v>78</v>
      </c>
      <c r="D117" s="132">
        <v>2000</v>
      </c>
      <c r="E117" s="132">
        <v>2000</v>
      </c>
      <c r="F117" s="132"/>
    </row>
    <row r="118" spans="1:7" ht="15.9" customHeight="1" outlineLevel="1" x14ac:dyDescent="0.25">
      <c r="A118" s="95"/>
      <c r="B118" s="95"/>
      <c r="C118" s="119" t="s">
        <v>188</v>
      </c>
      <c r="D118" s="132"/>
      <c r="E118" s="132">
        <v>9800</v>
      </c>
      <c r="F118" s="132"/>
    </row>
    <row r="119" spans="1:7" ht="15.9" customHeight="1" outlineLevel="1" x14ac:dyDescent="0.25">
      <c r="A119" s="95"/>
      <c r="B119" s="95"/>
      <c r="C119" s="119" t="s">
        <v>80</v>
      </c>
      <c r="D119" s="132">
        <v>1500</v>
      </c>
      <c r="E119" s="132">
        <v>442.37</v>
      </c>
      <c r="F119" s="132"/>
    </row>
    <row r="120" spans="1:7" ht="15.9" customHeight="1" outlineLevel="1" x14ac:dyDescent="0.25">
      <c r="A120" s="95"/>
      <c r="B120" s="95"/>
      <c r="C120" s="119" t="s">
        <v>187</v>
      </c>
      <c r="D120" s="132">
        <v>400</v>
      </c>
      <c r="E120" s="132">
        <v>0</v>
      </c>
      <c r="F120" s="132"/>
    </row>
    <row r="121" spans="1:7" ht="15.9" customHeight="1" outlineLevel="1" x14ac:dyDescent="0.25">
      <c r="A121" s="95"/>
      <c r="B121" s="95"/>
      <c r="C121" s="119" t="s">
        <v>79</v>
      </c>
      <c r="D121" s="132">
        <v>2000</v>
      </c>
      <c r="E121" s="132">
        <v>714.3</v>
      </c>
      <c r="F121" s="132"/>
    </row>
    <row r="122" spans="1:7" ht="15.9" customHeight="1" x14ac:dyDescent="0.25">
      <c r="A122" s="95">
        <v>5218</v>
      </c>
      <c r="B122" s="87"/>
      <c r="C122" s="99" t="s">
        <v>161</v>
      </c>
      <c r="D122" s="88">
        <v>1200</v>
      </c>
      <c r="E122" s="88">
        <v>932.09</v>
      </c>
      <c r="F122" s="88">
        <v>1850</v>
      </c>
    </row>
    <row r="123" spans="1:7" ht="15.9" customHeight="1" x14ac:dyDescent="0.25">
      <c r="A123" s="95">
        <v>5219</v>
      </c>
      <c r="B123" s="87"/>
      <c r="C123" s="99" t="s">
        <v>63</v>
      </c>
      <c r="D123" s="88">
        <v>2200</v>
      </c>
      <c r="E123" s="88">
        <v>1458.24</v>
      </c>
      <c r="F123" s="88">
        <v>2200</v>
      </c>
    </row>
    <row r="124" spans="1:7" ht="15.9" customHeight="1" x14ac:dyDescent="0.25">
      <c r="A124" s="95">
        <v>5220</v>
      </c>
      <c r="B124" s="87"/>
      <c r="C124" s="99" t="s">
        <v>89</v>
      </c>
      <c r="D124" s="114">
        <v>150</v>
      </c>
      <c r="E124" s="115">
        <v>0</v>
      </c>
      <c r="F124" s="90">
        <v>0</v>
      </c>
    </row>
    <row r="125" spans="1:7" ht="20.25" customHeight="1" x14ac:dyDescent="0.25">
      <c r="A125" s="101"/>
      <c r="B125" s="102"/>
      <c r="C125" s="103" t="s">
        <v>181</v>
      </c>
      <c r="D125" s="104">
        <f>D124+D123+D122+D114+D109+D108+D107+D106+D105+D100+D93+D87+D88+D76+D75+D74+D69+D61+D57+D56+D55</f>
        <v>131639.65</v>
      </c>
      <c r="E125" s="104">
        <f>E124+E123+E122+E114+E109+E108+E107+E106+E105+E100+E93+E87+E88+E76+E75+E74+E69+E61+E57+E56+E55</f>
        <v>74000.81</v>
      </c>
      <c r="F125" s="104">
        <f>F124+F123+F122+F114+F109+F108+F107+F106+F105+F100+F93+F87+F88+F76+F75+F74+F69+F61+F57+F56+F55</f>
        <v>147100</v>
      </c>
    </row>
    <row r="126" spans="1:7" ht="8.25" customHeight="1" x14ac:dyDescent="0.25">
      <c r="A126" s="92"/>
      <c r="B126" s="92"/>
      <c r="C126" s="92"/>
      <c r="D126" s="92"/>
      <c r="E126" s="92"/>
      <c r="F126" s="92"/>
    </row>
    <row r="127" spans="1:7" ht="18" customHeight="1" x14ac:dyDescent="0.25">
      <c r="A127" s="105">
        <v>6000</v>
      </c>
      <c r="B127" s="106"/>
      <c r="C127" s="107" t="s">
        <v>178</v>
      </c>
      <c r="D127" s="108"/>
      <c r="E127" s="109"/>
      <c r="F127" s="110"/>
    </row>
    <row r="128" spans="1:7" ht="15.9" customHeight="1" x14ac:dyDescent="0.25">
      <c r="A128" s="95">
        <v>6100</v>
      </c>
      <c r="B128" s="95"/>
      <c r="C128" s="93" t="s">
        <v>222</v>
      </c>
      <c r="D128" s="88"/>
      <c r="E128" s="88"/>
      <c r="F128" s="90">
        <v>210100</v>
      </c>
    </row>
    <row r="129" spans="1:7" ht="15.9" customHeight="1" x14ac:dyDescent="0.25">
      <c r="A129" s="87"/>
      <c r="B129" s="87"/>
      <c r="C129" s="119" t="str">
        <f>A128&amp;" - Expense Summary"</f>
        <v>6100 - Expense Summary</v>
      </c>
      <c r="D129" s="132">
        <f t="shared" ref="D129:E129" si="3">SUM(D130:D132)</f>
        <v>0</v>
      </c>
      <c r="E129" s="132">
        <f t="shared" si="3"/>
        <v>8498</v>
      </c>
      <c r="F129" s="132">
        <f>SUM(F130:F132)</f>
        <v>0</v>
      </c>
      <c r="G129" s="123"/>
    </row>
    <row r="130" spans="1:7" ht="15.9" customHeight="1" outlineLevel="1" x14ac:dyDescent="0.25">
      <c r="A130" s="95">
        <v>6101</v>
      </c>
      <c r="B130" s="95"/>
      <c r="C130" s="119" t="s">
        <v>230</v>
      </c>
      <c r="D130" s="132"/>
      <c r="E130" s="132">
        <v>8498</v>
      </c>
      <c r="F130" s="132"/>
    </row>
    <row r="131" spans="1:7" ht="15.9" customHeight="1" outlineLevel="1" x14ac:dyDescent="0.25">
      <c r="A131" s="95">
        <v>6102</v>
      </c>
      <c r="B131" s="95"/>
      <c r="C131" s="119" t="s">
        <v>108</v>
      </c>
      <c r="D131" s="132"/>
      <c r="E131" s="132"/>
      <c r="F131" s="132"/>
    </row>
    <row r="132" spans="1:7" ht="15.9" customHeight="1" outlineLevel="1" x14ac:dyDescent="0.25">
      <c r="A132" s="95">
        <v>6103</v>
      </c>
      <c r="B132" s="95"/>
      <c r="C132" s="119" t="s">
        <v>231</v>
      </c>
      <c r="D132" s="132"/>
      <c r="E132" s="132"/>
      <c r="F132" s="132"/>
    </row>
    <row r="133" spans="1:7" ht="15.9" customHeight="1" x14ac:dyDescent="0.25">
      <c r="A133" s="95">
        <v>6200</v>
      </c>
      <c r="B133" s="95"/>
      <c r="C133" s="99" t="s">
        <v>180</v>
      </c>
      <c r="D133" s="88"/>
      <c r="E133" s="88">
        <v>0</v>
      </c>
      <c r="F133" s="90">
        <v>4500</v>
      </c>
    </row>
    <row r="134" spans="1:7" ht="20.25" customHeight="1" x14ac:dyDescent="0.25">
      <c r="A134" s="101"/>
      <c r="B134" s="102"/>
      <c r="C134" s="103" t="s">
        <v>186</v>
      </c>
      <c r="D134" s="104"/>
      <c r="E134" s="104">
        <f>SUM(E130:E133)</f>
        <v>8498</v>
      </c>
      <c r="F134" s="104">
        <f>SUM(F128+F133)</f>
        <v>214600</v>
      </c>
    </row>
    <row r="135" spans="1:7" ht="8.25" customHeight="1" x14ac:dyDescent="0.25">
      <c r="A135" s="92"/>
      <c r="B135" s="92"/>
      <c r="C135" s="92"/>
      <c r="D135" s="92"/>
      <c r="E135" s="92"/>
      <c r="F135" s="92"/>
    </row>
    <row r="136" spans="1:7" ht="18" customHeight="1" x14ac:dyDescent="0.25">
      <c r="A136" s="105">
        <v>9000</v>
      </c>
      <c r="B136" s="106"/>
      <c r="C136" s="107" t="s">
        <v>165</v>
      </c>
      <c r="D136" s="108"/>
      <c r="E136" s="109"/>
      <c r="F136" s="110"/>
    </row>
    <row r="137" spans="1:7" ht="15.75" customHeight="1" x14ac:dyDescent="0.25">
      <c r="A137" s="87">
        <v>9002</v>
      </c>
      <c r="B137" s="87"/>
      <c r="C137" s="120" t="s">
        <v>214</v>
      </c>
      <c r="D137" s="88">
        <v>300</v>
      </c>
      <c r="E137" s="88">
        <v>75.900000000000006</v>
      </c>
      <c r="F137" s="145">
        <v>5974.5</v>
      </c>
      <c r="G137" s="123"/>
    </row>
    <row r="138" spans="1:7" ht="15.9" customHeight="1" x14ac:dyDescent="0.25">
      <c r="A138" s="87"/>
      <c r="B138" s="87"/>
      <c r="C138" s="119" t="str">
        <f>A137&amp;" - Expense Summary"</f>
        <v>9002 - Expense Summary</v>
      </c>
      <c r="D138" s="132">
        <f t="shared" ref="D138:E138" si="4">SUM(D139:D150)</f>
        <v>300</v>
      </c>
      <c r="E138" s="132">
        <f t="shared" si="4"/>
        <v>75.900000000000006</v>
      </c>
      <c r="F138" s="132">
        <f>SUM(F139:F150)</f>
        <v>5974.5</v>
      </c>
      <c r="G138" s="123"/>
    </row>
    <row r="139" spans="1:7" ht="15.9" customHeight="1" outlineLevel="1" x14ac:dyDescent="0.25">
      <c r="A139" s="87"/>
      <c r="B139" s="87"/>
      <c r="C139" s="119" t="s">
        <v>226</v>
      </c>
      <c r="D139" s="88"/>
      <c r="E139" s="88"/>
      <c r="F139" s="132">
        <v>138.26</v>
      </c>
      <c r="G139" s="123"/>
    </row>
    <row r="140" spans="1:7" ht="15.9" customHeight="1" outlineLevel="1" x14ac:dyDescent="0.25">
      <c r="A140" s="87"/>
      <c r="B140" s="87"/>
      <c r="C140" s="119" t="s">
        <v>205</v>
      </c>
      <c r="D140" s="88"/>
      <c r="E140" s="88"/>
      <c r="F140" s="132">
        <v>379</v>
      </c>
      <c r="G140" s="123"/>
    </row>
    <row r="141" spans="1:7" ht="15.9" customHeight="1" outlineLevel="1" x14ac:dyDescent="0.25">
      <c r="A141" s="87"/>
      <c r="B141" s="87"/>
      <c r="C141" s="119" t="s">
        <v>203</v>
      </c>
      <c r="D141" s="88"/>
      <c r="E141" s="88"/>
      <c r="F141" s="132">
        <v>78</v>
      </c>
      <c r="G141" s="123"/>
    </row>
    <row r="142" spans="1:7" ht="15.9" customHeight="1" outlineLevel="1" x14ac:dyDescent="0.25">
      <c r="A142" s="87"/>
      <c r="B142" s="87"/>
      <c r="C142" s="119" t="s">
        <v>202</v>
      </c>
      <c r="D142" s="88"/>
      <c r="E142" s="88"/>
      <c r="F142" s="132">
        <v>1774.75</v>
      </c>
      <c r="G142" s="123"/>
    </row>
    <row r="143" spans="1:7" ht="15.9" customHeight="1" outlineLevel="1" x14ac:dyDescent="0.25">
      <c r="A143" s="87"/>
      <c r="B143" s="87"/>
      <c r="C143" s="119" t="s">
        <v>225</v>
      </c>
      <c r="D143" s="88"/>
      <c r="E143" s="88"/>
      <c r="F143" s="132">
        <v>162</v>
      </c>
      <c r="G143" s="123"/>
    </row>
    <row r="144" spans="1:7" ht="15.9" customHeight="1" outlineLevel="1" x14ac:dyDescent="0.25">
      <c r="A144" s="87"/>
      <c r="B144" s="87"/>
      <c r="C144" s="119" t="s">
        <v>10</v>
      </c>
      <c r="D144" s="88"/>
      <c r="E144" s="88"/>
      <c r="F144" s="132">
        <v>1750</v>
      </c>
      <c r="G144" s="123"/>
    </row>
    <row r="145" spans="1:7" ht="15.9" customHeight="1" outlineLevel="1" x14ac:dyDescent="0.25">
      <c r="A145" s="87"/>
      <c r="B145" s="87"/>
      <c r="C145" s="119" t="s">
        <v>206</v>
      </c>
      <c r="D145" s="88"/>
      <c r="E145" s="88"/>
      <c r="F145" s="132">
        <v>48.79</v>
      </c>
      <c r="G145" s="123"/>
    </row>
    <row r="146" spans="1:7" ht="15.9" customHeight="1" outlineLevel="1" x14ac:dyDescent="0.25">
      <c r="A146" s="87"/>
      <c r="B146" s="87"/>
      <c r="C146" s="119" t="s">
        <v>213</v>
      </c>
      <c r="D146" s="88"/>
      <c r="E146" s="88"/>
      <c r="F146" s="132">
        <v>775.75</v>
      </c>
      <c r="G146" s="123"/>
    </row>
    <row r="147" spans="1:7" ht="15.9" customHeight="1" outlineLevel="1" x14ac:dyDescent="0.25">
      <c r="A147" s="87"/>
      <c r="B147" s="87"/>
      <c r="C147" s="119" t="s">
        <v>207</v>
      </c>
      <c r="D147" s="88"/>
      <c r="E147" s="88"/>
      <c r="F147" s="140">
        <v>79.95</v>
      </c>
      <c r="G147" s="123"/>
    </row>
    <row r="148" spans="1:7" ht="15.9" customHeight="1" outlineLevel="1" x14ac:dyDescent="0.25">
      <c r="A148" s="87"/>
      <c r="B148" s="87"/>
      <c r="C148" s="119" t="s">
        <v>108</v>
      </c>
      <c r="D148" s="132">
        <v>300</v>
      </c>
      <c r="E148" s="132">
        <v>75.900000000000006</v>
      </c>
      <c r="F148" s="132">
        <v>400</v>
      </c>
      <c r="G148" s="123"/>
    </row>
    <row r="149" spans="1:7" ht="15.9" customHeight="1" outlineLevel="1" x14ac:dyDescent="0.25">
      <c r="A149" s="87"/>
      <c r="B149" s="87"/>
      <c r="C149" s="119" t="s">
        <v>212</v>
      </c>
      <c r="D149" s="88"/>
      <c r="E149" s="88"/>
      <c r="F149" s="132">
        <v>210</v>
      </c>
      <c r="G149" s="123"/>
    </row>
    <row r="150" spans="1:7" ht="15.9" customHeight="1" outlineLevel="1" x14ac:dyDescent="0.25">
      <c r="A150" s="87"/>
      <c r="B150" s="87"/>
      <c r="C150" s="119" t="s">
        <v>224</v>
      </c>
      <c r="D150" s="88"/>
      <c r="E150" s="88"/>
      <c r="F150" s="132">
        <v>178</v>
      </c>
      <c r="G150" s="123"/>
    </row>
    <row r="151" spans="1:7" ht="15.9" customHeight="1" x14ac:dyDescent="0.25">
      <c r="A151" s="87">
        <v>9003</v>
      </c>
      <c r="B151" s="87"/>
      <c r="C151" s="121" t="s">
        <v>105</v>
      </c>
      <c r="D151" s="144"/>
      <c r="E151" s="144"/>
      <c r="F151" s="122">
        <v>40850</v>
      </c>
      <c r="G151" s="123"/>
    </row>
    <row r="152" spans="1:7" ht="15.9" customHeight="1" x14ac:dyDescent="0.25">
      <c r="A152" s="87"/>
      <c r="B152" s="87"/>
      <c r="C152" s="119" t="str">
        <f>A151&amp;" - Expense Summary"</f>
        <v>9003 - Expense Summary</v>
      </c>
      <c r="D152" s="132">
        <f>SUM(D153:D164)</f>
        <v>10100</v>
      </c>
      <c r="E152" s="132">
        <f>SUM(E153:E164)</f>
        <v>114.74</v>
      </c>
      <c r="F152" s="132">
        <f>SUM(F153:F164)</f>
        <v>20425</v>
      </c>
      <c r="G152" s="143"/>
    </row>
    <row r="153" spans="1:7" ht="15.9" customHeight="1" outlineLevel="1" x14ac:dyDescent="0.25">
      <c r="A153" s="87"/>
      <c r="B153" s="87"/>
      <c r="C153" s="119" t="s">
        <v>272</v>
      </c>
      <c r="D153" s="144"/>
      <c r="E153" s="144"/>
      <c r="F153" s="132">
        <v>1500</v>
      </c>
    </row>
    <row r="154" spans="1:7" ht="15.9" customHeight="1" outlineLevel="1" x14ac:dyDescent="0.25">
      <c r="A154" s="87"/>
      <c r="B154" s="87"/>
      <c r="C154" s="119" t="s">
        <v>110</v>
      </c>
      <c r="D154" s="132">
        <v>1000</v>
      </c>
      <c r="E154" s="132">
        <v>0</v>
      </c>
      <c r="F154" s="132">
        <v>1000</v>
      </c>
    </row>
    <row r="155" spans="1:7" ht="15.9" customHeight="1" outlineLevel="1" x14ac:dyDescent="0.25">
      <c r="A155" s="87"/>
      <c r="B155" s="87"/>
      <c r="C155" s="119" t="s">
        <v>111</v>
      </c>
      <c r="D155" s="132">
        <v>1000</v>
      </c>
      <c r="E155" s="132">
        <v>0</v>
      </c>
      <c r="F155" s="132">
        <v>1000</v>
      </c>
    </row>
    <row r="156" spans="1:7" ht="15.9" customHeight="1" outlineLevel="1" x14ac:dyDescent="0.25">
      <c r="A156" s="87"/>
      <c r="B156" s="87"/>
      <c r="C156" s="119" t="s">
        <v>112</v>
      </c>
      <c r="D156" s="132">
        <v>2000</v>
      </c>
      <c r="E156" s="132">
        <v>0</v>
      </c>
      <c r="F156" s="132">
        <v>2000</v>
      </c>
    </row>
    <row r="157" spans="1:7" ht="15.9" customHeight="1" outlineLevel="1" x14ac:dyDescent="0.25">
      <c r="A157" s="87"/>
      <c r="B157" s="87"/>
      <c r="C157" s="119" t="s">
        <v>113</v>
      </c>
      <c r="D157" s="132">
        <v>2000</v>
      </c>
      <c r="E157" s="132">
        <v>0</v>
      </c>
      <c r="F157" s="132">
        <v>2000</v>
      </c>
    </row>
    <row r="158" spans="1:7" ht="15.9" customHeight="1" outlineLevel="1" x14ac:dyDescent="0.25">
      <c r="A158" s="87"/>
      <c r="B158" s="87"/>
      <c r="C158" s="119" t="s">
        <v>273</v>
      </c>
      <c r="D158" s="132"/>
      <c r="E158" s="132"/>
      <c r="F158" s="132">
        <v>1500</v>
      </c>
    </row>
    <row r="159" spans="1:7" ht="15.9" customHeight="1" outlineLevel="1" x14ac:dyDescent="0.25">
      <c r="A159" s="87"/>
      <c r="B159" s="87" t="s">
        <v>204</v>
      </c>
      <c r="C159" s="119" t="s">
        <v>274</v>
      </c>
      <c r="D159" s="132"/>
      <c r="E159" s="132"/>
      <c r="F159" s="132">
        <v>6000</v>
      </c>
    </row>
    <row r="160" spans="1:7" ht="15.9" customHeight="1" outlineLevel="1" x14ac:dyDescent="0.25">
      <c r="A160" s="87"/>
      <c r="B160" s="87"/>
      <c r="C160" s="119" t="s">
        <v>201</v>
      </c>
      <c r="D160" s="132">
        <v>250</v>
      </c>
      <c r="E160" s="132">
        <v>0</v>
      </c>
      <c r="F160" s="132">
        <v>250</v>
      </c>
    </row>
    <row r="161" spans="1:9" ht="15.9" customHeight="1" outlineLevel="1" x14ac:dyDescent="0.25">
      <c r="A161" s="87"/>
      <c r="B161" s="87"/>
      <c r="C161" s="119" t="s">
        <v>114</v>
      </c>
      <c r="D161" s="132">
        <v>200</v>
      </c>
      <c r="E161" s="132">
        <v>114.74</v>
      </c>
      <c r="F161" s="132">
        <v>1200</v>
      </c>
    </row>
    <row r="162" spans="1:9" ht="15.9" customHeight="1" outlineLevel="1" x14ac:dyDescent="0.25">
      <c r="A162" s="87"/>
      <c r="B162" s="87"/>
      <c r="C162" s="119" t="s">
        <v>215</v>
      </c>
      <c r="D162" s="132">
        <v>500</v>
      </c>
      <c r="E162" s="132">
        <v>0</v>
      </c>
      <c r="F162" s="132">
        <v>825</v>
      </c>
    </row>
    <row r="163" spans="1:9" ht="15.9" customHeight="1" outlineLevel="1" x14ac:dyDescent="0.25">
      <c r="A163" s="87"/>
      <c r="B163" s="87"/>
      <c r="C163" s="119" t="s">
        <v>257</v>
      </c>
      <c r="D163" s="132">
        <v>3000</v>
      </c>
      <c r="E163" s="132">
        <v>0</v>
      </c>
      <c r="F163" s="132">
        <v>3000</v>
      </c>
      <c r="G163" s="62"/>
    </row>
    <row r="164" spans="1:9" ht="15.9" customHeight="1" outlineLevel="1" x14ac:dyDescent="0.25">
      <c r="A164" s="87"/>
      <c r="C164" s="119" t="s">
        <v>107</v>
      </c>
      <c r="D164" s="132">
        <v>150</v>
      </c>
      <c r="E164" s="132">
        <v>0</v>
      </c>
      <c r="F164" s="132">
        <v>150</v>
      </c>
      <c r="I164" s="211"/>
    </row>
    <row r="165" spans="1:9" ht="15.9" customHeight="1" x14ac:dyDescent="0.25">
      <c r="A165" s="87">
        <v>9004</v>
      </c>
      <c r="C165" s="120" t="s">
        <v>115</v>
      </c>
      <c r="D165" s="88">
        <v>1346.98</v>
      </c>
      <c r="E165" s="88">
        <v>2000</v>
      </c>
      <c r="F165" s="88">
        <v>500</v>
      </c>
    </row>
    <row r="166" spans="1:9" ht="20.25" customHeight="1" x14ac:dyDescent="0.25">
      <c r="A166" s="101"/>
      <c r="B166" s="102"/>
      <c r="C166" s="103" t="s">
        <v>252</v>
      </c>
      <c r="D166" s="104"/>
      <c r="E166" s="104">
        <f>SUM(E165+E151+E137)</f>
        <v>2075.9</v>
      </c>
      <c r="F166" s="104">
        <f>SUM(F165+F151+F137)</f>
        <v>47324.5</v>
      </c>
    </row>
    <row r="167" spans="1:9" ht="8.25" customHeight="1" x14ac:dyDescent="0.25">
      <c r="A167" s="78"/>
      <c r="B167" s="78"/>
      <c r="C167" s="77"/>
      <c r="D167" s="77"/>
      <c r="E167" s="77"/>
      <c r="F167" s="77"/>
    </row>
    <row r="168" spans="1:9" ht="21.75" customHeight="1" x14ac:dyDescent="0.25">
      <c r="A168" s="133"/>
      <c r="B168" s="134"/>
      <c r="C168" s="139" t="s">
        <v>251</v>
      </c>
      <c r="D168" s="138">
        <f>SUM(D52+D125+D134+D166)</f>
        <v>131639.65</v>
      </c>
      <c r="E168" s="138">
        <f>SUM(E52+E125+E166)</f>
        <v>76076.709999999992</v>
      </c>
      <c r="F168" s="138">
        <f>SUM(F52+F125+F166)</f>
        <v>206599.5</v>
      </c>
    </row>
    <row r="169" spans="1:9" ht="8.25" customHeight="1" x14ac:dyDescent="0.25">
      <c r="A169" s="78"/>
      <c r="B169" s="78"/>
      <c r="C169" s="77"/>
      <c r="D169" s="77"/>
      <c r="E169" s="77"/>
      <c r="F169" s="77"/>
    </row>
    <row r="170" spans="1:9" ht="21.75" customHeight="1" x14ac:dyDescent="0.25">
      <c r="A170" s="133"/>
      <c r="B170" s="134"/>
      <c r="C170" s="139" t="s">
        <v>250</v>
      </c>
      <c r="D170" s="138"/>
      <c r="E170" s="138"/>
      <c r="F170" s="138">
        <f>SUM(F17)</f>
        <v>206650</v>
      </c>
      <c r="H170" s="207"/>
    </row>
    <row r="171" spans="1:9" ht="8.25" customHeight="1" x14ac:dyDescent="0.25">
      <c r="A171" s="78"/>
      <c r="B171" s="78"/>
      <c r="C171" s="77"/>
      <c r="D171" s="77"/>
      <c r="E171" s="77"/>
      <c r="F171" s="77"/>
    </row>
    <row r="172" spans="1:9" ht="21.75" customHeight="1" x14ac:dyDescent="0.25">
      <c r="A172" s="133"/>
      <c r="B172" s="134"/>
      <c r="C172" s="133" t="s">
        <v>277</v>
      </c>
      <c r="D172" s="138"/>
      <c r="E172" s="138"/>
      <c r="F172" s="138">
        <f>F170-F168</f>
        <v>50.5</v>
      </c>
    </row>
    <row r="173" spans="1:9" x14ac:dyDescent="0.25">
      <c r="A173" s="226" t="str">
        <f ca="1">MID(CELL("filename"),SEARCH("[",CELL("filename"))+1, SEARCH("]",CELL("filename"))-SEARCH("[",CELL("filename"))-1)</f>
        <v>2020-2021-Budget (R3).xlsx</v>
      </c>
      <c r="B173" s="226"/>
      <c r="C173" s="226"/>
      <c r="D173" s="226"/>
      <c r="E173" s="226"/>
      <c r="F173" s="226"/>
    </row>
    <row r="174" spans="1:9" ht="15.9" customHeight="1" x14ac:dyDescent="0.25">
      <c r="A174" s="78"/>
    </row>
    <row r="175" spans="1:9" ht="15.9" customHeight="1" x14ac:dyDescent="0.25">
      <c r="A175" s="78"/>
    </row>
    <row r="176" spans="1:9" ht="15.9" customHeight="1" x14ac:dyDescent="0.25">
      <c r="A176" s="78"/>
    </row>
    <row r="177" spans="1:6" ht="15.9" customHeight="1" x14ac:dyDescent="0.25">
      <c r="A177" s="78"/>
    </row>
    <row r="178" spans="1:6" ht="15.9" customHeight="1" x14ac:dyDescent="0.25">
      <c r="A178" s="78"/>
    </row>
    <row r="179" spans="1:6" ht="15.9" customHeight="1" x14ac:dyDescent="0.25">
      <c r="A179" s="78"/>
    </row>
    <row r="180" spans="1:6" ht="15.9" customHeight="1" x14ac:dyDescent="0.25">
      <c r="A180" s="78"/>
    </row>
    <row r="181" spans="1:6" ht="15.9" customHeight="1" x14ac:dyDescent="0.25">
      <c r="A181" s="78"/>
    </row>
    <row r="182" spans="1:6" ht="15.9" customHeight="1" x14ac:dyDescent="0.25">
      <c r="A182" s="78"/>
    </row>
    <row r="183" spans="1:6" ht="15.9" customHeight="1" x14ac:dyDescent="0.25">
      <c r="A183" s="78"/>
      <c r="B183" s="78"/>
      <c r="C183" s="77"/>
      <c r="D183" s="77"/>
      <c r="E183" s="77"/>
      <c r="F183" s="77"/>
    </row>
    <row r="184" spans="1:6" ht="15.9" customHeight="1" x14ac:dyDescent="0.25">
      <c r="A184" s="78"/>
      <c r="B184" s="78"/>
    </row>
    <row r="185" spans="1:6" ht="15.9" customHeight="1" x14ac:dyDescent="0.25">
      <c r="A185" s="78"/>
      <c r="B185" s="78"/>
    </row>
    <row r="186" spans="1:6" ht="15.9" customHeight="1" x14ac:dyDescent="0.25">
      <c r="A186" s="78"/>
      <c r="B186" s="78"/>
      <c r="C186" s="79"/>
      <c r="D186" s="80"/>
      <c r="E186" s="80"/>
      <c r="F186" s="81"/>
    </row>
    <row r="187" spans="1:6" ht="15.9" customHeight="1" x14ac:dyDescent="0.25">
      <c r="A187" s="78"/>
      <c r="B187" s="78"/>
      <c r="C187" s="82"/>
      <c r="D187" s="80"/>
      <c r="E187" s="80"/>
      <c r="F187" s="80"/>
    </row>
    <row r="188" spans="1:6" ht="15.9" customHeight="1" x14ac:dyDescent="0.25">
      <c r="A188" s="78"/>
      <c r="B188" s="78"/>
      <c r="C188" s="83"/>
      <c r="D188" s="80"/>
      <c r="E188" s="80"/>
      <c r="F188" s="81"/>
    </row>
    <row r="189" spans="1:6" ht="15.9" customHeight="1" x14ac:dyDescent="0.25">
      <c r="A189" s="78"/>
      <c r="B189" s="78"/>
      <c r="C189" s="83"/>
      <c r="D189" s="80"/>
      <c r="E189" s="80"/>
      <c r="F189" s="81"/>
    </row>
    <row r="190" spans="1:6" ht="15.9" customHeight="1" x14ac:dyDescent="0.25">
      <c r="A190" s="78"/>
      <c r="B190" s="78"/>
      <c r="C190" s="84"/>
      <c r="D190" s="80"/>
      <c r="E190" s="80"/>
      <c r="F190" s="81"/>
    </row>
    <row r="191" spans="1:6" ht="15.9" customHeight="1" x14ac:dyDescent="0.25">
      <c r="A191" s="78"/>
      <c r="B191" s="78"/>
      <c r="C191" s="84"/>
      <c r="D191" s="80"/>
      <c r="E191" s="80"/>
      <c r="F191" s="81"/>
    </row>
    <row r="192" spans="1:6" ht="15.9" customHeight="1" x14ac:dyDescent="0.25">
      <c r="A192" s="78"/>
      <c r="B192" s="78"/>
      <c r="C192" s="83"/>
      <c r="D192" s="80"/>
      <c r="E192" s="80"/>
      <c r="F192" s="80"/>
    </row>
    <row r="193" spans="1:6" ht="15.9" customHeight="1" x14ac:dyDescent="0.25">
      <c r="A193" s="78"/>
      <c r="B193" s="78"/>
      <c r="C193" s="83"/>
      <c r="D193" s="80"/>
      <c r="E193" s="80"/>
      <c r="F193" s="81"/>
    </row>
    <row r="194" spans="1:6" ht="15.9" customHeight="1" x14ac:dyDescent="0.25">
      <c r="A194" s="78"/>
      <c r="B194" s="78"/>
      <c r="C194" s="85"/>
      <c r="D194" s="80"/>
      <c r="E194" s="80"/>
      <c r="F194" s="81"/>
    </row>
    <row r="195" spans="1:6" ht="15.9" customHeight="1" x14ac:dyDescent="0.25">
      <c r="A195" s="78"/>
      <c r="B195" s="78"/>
      <c r="C195" s="85"/>
      <c r="D195" s="80"/>
      <c r="E195" s="80"/>
      <c r="F195" s="81"/>
    </row>
    <row r="196" spans="1:6" ht="15.9" customHeight="1" x14ac:dyDescent="0.25">
      <c r="A196" s="78"/>
      <c r="B196" s="78"/>
      <c r="C196" s="85"/>
      <c r="D196" s="80"/>
      <c r="E196" s="80"/>
      <c r="F196" s="81"/>
    </row>
    <row r="197" spans="1:6" ht="15.9" customHeight="1" x14ac:dyDescent="0.25">
      <c r="A197" s="78"/>
      <c r="B197" s="78"/>
      <c r="C197" s="83"/>
      <c r="D197" s="80"/>
      <c r="E197" s="80"/>
      <c r="F197" s="80"/>
    </row>
    <row r="198" spans="1:6" ht="15.9" customHeight="1" x14ac:dyDescent="0.25">
      <c r="A198" s="78"/>
      <c r="B198" s="78"/>
      <c r="C198" s="83"/>
      <c r="D198" s="80"/>
      <c r="E198" s="80"/>
      <c r="F198" s="81"/>
    </row>
    <row r="199" spans="1:6" ht="15.9" customHeight="1" x14ac:dyDescent="0.25">
      <c r="A199" s="78"/>
      <c r="B199" s="78"/>
      <c r="C199" s="82"/>
      <c r="D199" s="80"/>
      <c r="E199" s="80"/>
      <c r="F199" s="80"/>
    </row>
    <row r="200" spans="1:6" ht="15.9" customHeight="1" x14ac:dyDescent="0.25">
      <c r="A200" s="78"/>
      <c r="B200" s="78"/>
      <c r="C200" s="82"/>
      <c r="D200" s="80"/>
      <c r="E200" s="80"/>
      <c r="F200" s="81"/>
    </row>
    <row r="201" spans="1:6" ht="15.9" customHeight="1" x14ac:dyDescent="0.25">
      <c r="A201" s="78"/>
      <c r="B201" s="78"/>
      <c r="C201" s="77"/>
      <c r="D201" s="77"/>
      <c r="E201" s="77"/>
      <c r="F201" s="77"/>
    </row>
    <row r="202" spans="1:6" ht="15.9" customHeight="1" x14ac:dyDescent="0.25">
      <c r="A202" s="78"/>
      <c r="B202" s="78"/>
      <c r="C202" s="86"/>
      <c r="D202" s="80"/>
      <c r="E202" s="80"/>
      <c r="F202" s="81"/>
    </row>
    <row r="203" spans="1:6" ht="15.9" customHeight="1" x14ac:dyDescent="0.25">
      <c r="A203" s="64"/>
      <c r="B203" s="64"/>
      <c r="C203" s="72"/>
      <c r="D203" s="68"/>
      <c r="E203" s="68"/>
      <c r="F203" s="69"/>
    </row>
    <row r="204" spans="1:6" ht="15.9" customHeight="1" x14ac:dyDescent="0.25">
      <c r="A204" s="64"/>
      <c r="B204" s="64"/>
      <c r="C204" s="73"/>
      <c r="D204" s="68"/>
      <c r="E204" s="68"/>
      <c r="F204" s="69"/>
    </row>
    <row r="205" spans="1:6" ht="15.9" customHeight="1" x14ac:dyDescent="0.25">
      <c r="A205" s="64"/>
      <c r="B205" s="64"/>
      <c r="C205" s="70"/>
      <c r="D205" s="68"/>
      <c r="E205" s="68"/>
      <c r="F205" s="69"/>
    </row>
    <row r="206" spans="1:6" ht="15.9" customHeight="1" x14ac:dyDescent="0.25">
      <c r="A206" s="64"/>
      <c r="B206" s="64"/>
      <c r="C206" s="70"/>
      <c r="D206" s="68"/>
      <c r="E206" s="68"/>
      <c r="F206" s="69"/>
    </row>
    <row r="207" spans="1:6" ht="15.9" customHeight="1" x14ac:dyDescent="0.25">
      <c r="A207" s="64"/>
      <c r="B207" s="64"/>
      <c r="C207" s="73"/>
      <c r="D207" s="68"/>
      <c r="E207" s="68"/>
      <c r="F207" s="69"/>
    </row>
    <row r="208" spans="1:6" ht="15.9" customHeight="1" x14ac:dyDescent="0.25">
      <c r="A208" s="64"/>
      <c r="B208" s="64"/>
      <c r="C208" s="73"/>
      <c r="D208" s="68"/>
      <c r="E208" s="68"/>
      <c r="F208" s="69"/>
    </row>
    <row r="209" spans="1:6" ht="15.9" customHeight="1" x14ac:dyDescent="0.25">
      <c r="A209" s="64"/>
      <c r="B209" s="64"/>
      <c r="C209" s="72"/>
      <c r="D209" s="68"/>
      <c r="E209" s="68"/>
      <c r="F209" s="69"/>
    </row>
    <row r="210" spans="1:6" ht="15.9" customHeight="1" x14ac:dyDescent="0.25">
      <c r="A210" s="64"/>
      <c r="B210" s="64"/>
      <c r="C210" s="72"/>
      <c r="D210" s="68"/>
      <c r="E210" s="68"/>
      <c r="F210" s="69"/>
    </row>
    <row r="211" spans="1:6" ht="15.9" customHeight="1" x14ac:dyDescent="0.25">
      <c r="A211" s="64"/>
      <c r="B211" s="64"/>
      <c r="C211" s="74"/>
      <c r="D211" s="68"/>
      <c r="E211" s="68"/>
      <c r="F211" s="69"/>
    </row>
    <row r="212" spans="1:6" ht="15.9" customHeight="1" x14ac:dyDescent="0.25">
      <c r="A212" s="64"/>
      <c r="B212" s="64"/>
      <c r="C212" s="64"/>
      <c r="D212" s="68"/>
      <c r="E212" s="68"/>
      <c r="F212" s="69"/>
    </row>
    <row r="213" spans="1:6" ht="15.9" customHeight="1" x14ac:dyDescent="0.25">
      <c r="A213" s="64"/>
      <c r="B213" s="64"/>
      <c r="C213" s="64"/>
      <c r="D213" s="68"/>
      <c r="E213" s="68"/>
      <c r="F213" s="69"/>
    </row>
    <row r="214" spans="1:6" ht="15.9" customHeight="1" x14ac:dyDescent="0.25">
      <c r="A214" s="64"/>
      <c r="B214" s="64"/>
      <c r="C214" s="64"/>
      <c r="D214" s="68"/>
      <c r="E214" s="68"/>
      <c r="F214" s="69"/>
    </row>
    <row r="215" spans="1:6" ht="15.9" customHeight="1" x14ac:dyDescent="0.25">
      <c r="A215" s="64"/>
      <c r="B215" s="64"/>
      <c r="C215" s="64"/>
      <c r="D215" s="68"/>
      <c r="E215" s="68"/>
      <c r="F215" s="69"/>
    </row>
    <row r="216" spans="1:6" ht="15.9" customHeight="1" x14ac:dyDescent="0.25">
      <c r="A216" s="64"/>
      <c r="B216" s="64"/>
      <c r="C216" s="64"/>
      <c r="D216" s="68"/>
      <c r="E216" s="68"/>
      <c r="F216" s="69"/>
    </row>
    <row r="217" spans="1:6" x14ac:dyDescent="0.25">
      <c r="A217" s="56"/>
      <c r="B217" s="56"/>
      <c r="D217" s="56"/>
      <c r="E217" s="56"/>
      <c r="F217" s="56"/>
    </row>
    <row r="218" spans="1:6" x14ac:dyDescent="0.25">
      <c r="A218" s="56"/>
      <c r="B218" s="56"/>
      <c r="D218" s="56"/>
      <c r="E218" s="56"/>
      <c r="F218" s="56"/>
    </row>
    <row r="219" spans="1:6" x14ac:dyDescent="0.25">
      <c r="A219" s="56"/>
      <c r="B219" s="56"/>
      <c r="D219" s="56"/>
      <c r="E219" s="56"/>
      <c r="F219" s="56"/>
    </row>
    <row r="220" spans="1:6" x14ac:dyDescent="0.25">
      <c r="A220" s="56"/>
      <c r="B220" s="56"/>
      <c r="D220" s="56"/>
      <c r="E220" s="56"/>
      <c r="F220" s="56"/>
    </row>
    <row r="221" spans="1:6" x14ac:dyDescent="0.25">
      <c r="A221" s="56"/>
      <c r="B221" s="56"/>
      <c r="D221" s="56"/>
      <c r="E221" s="56"/>
      <c r="F221" s="56"/>
    </row>
    <row r="222" spans="1:6" x14ac:dyDescent="0.25">
      <c r="A222" s="56"/>
      <c r="B222" s="56"/>
      <c r="D222" s="56"/>
      <c r="E222" s="56"/>
      <c r="F222" s="56"/>
    </row>
    <row r="223" spans="1:6" x14ac:dyDescent="0.25">
      <c r="A223" s="56"/>
      <c r="B223" s="56"/>
      <c r="D223" s="56"/>
      <c r="E223" s="56"/>
      <c r="F223" s="56"/>
    </row>
    <row r="224" spans="1:6" x14ac:dyDescent="0.25">
      <c r="A224" s="56"/>
      <c r="B224" s="56"/>
      <c r="D224" s="56"/>
      <c r="E224" s="56"/>
      <c r="F224" s="56"/>
    </row>
    <row r="225" spans="1:6" x14ac:dyDescent="0.25">
      <c r="A225" s="56"/>
      <c r="B225" s="56"/>
      <c r="D225" s="56"/>
      <c r="E225" s="56"/>
      <c r="F225" s="56"/>
    </row>
    <row r="226" spans="1:6" x14ac:dyDescent="0.25">
      <c r="A226" s="56"/>
      <c r="B226" s="56"/>
      <c r="D226" s="56"/>
      <c r="E226" s="56"/>
      <c r="F226" s="56"/>
    </row>
    <row r="227" spans="1:6" x14ac:dyDescent="0.25">
      <c r="A227" s="56"/>
      <c r="B227" s="56"/>
      <c r="D227" s="56"/>
      <c r="E227" s="56"/>
      <c r="F227" s="56"/>
    </row>
    <row r="228" spans="1:6" x14ac:dyDescent="0.25">
      <c r="A228" s="56"/>
      <c r="B228" s="56"/>
      <c r="D228" s="56"/>
      <c r="E228" s="56"/>
      <c r="F228" s="56"/>
    </row>
    <row r="229" spans="1:6" ht="12.75" customHeight="1" x14ac:dyDescent="0.25">
      <c r="A229" s="56"/>
      <c r="B229" s="56"/>
      <c r="D229" s="56"/>
      <c r="E229" s="56"/>
      <c r="F229" s="56"/>
    </row>
    <row r="230" spans="1:6" x14ac:dyDescent="0.25">
      <c r="A230" s="56"/>
      <c r="B230" s="56"/>
      <c r="D230" s="56"/>
      <c r="E230" s="56"/>
      <c r="F230" s="56"/>
    </row>
    <row r="231" spans="1:6" x14ac:dyDescent="0.25">
      <c r="A231" s="56"/>
      <c r="B231" s="56"/>
      <c r="C231" s="56"/>
      <c r="D231" s="56"/>
      <c r="E231" s="56"/>
      <c r="F231" s="56"/>
    </row>
    <row r="232" spans="1:6" ht="14.4" x14ac:dyDescent="0.25">
      <c r="C232" s="67"/>
      <c r="D232" s="68"/>
      <c r="E232" s="68"/>
      <c r="F232" s="69"/>
    </row>
    <row r="233" spans="1:6" ht="14.4" x14ac:dyDescent="0.25">
      <c r="C233" s="75"/>
      <c r="D233" s="68"/>
      <c r="E233" s="68"/>
      <c r="F233" s="69"/>
    </row>
    <row r="234" spans="1:6" ht="14.4" x14ac:dyDescent="0.25">
      <c r="C234" s="75"/>
      <c r="D234" s="68"/>
      <c r="E234" s="68"/>
      <c r="F234" s="69"/>
    </row>
    <row r="235" spans="1:6" ht="14.4" x14ac:dyDescent="0.25">
      <c r="C235" s="75"/>
      <c r="D235" s="68"/>
      <c r="E235" s="68"/>
      <c r="F235" s="69"/>
    </row>
    <row r="236" spans="1:6" ht="14.4" x14ac:dyDescent="0.25">
      <c r="C236" s="75"/>
      <c r="D236" s="68"/>
      <c r="E236" s="68"/>
      <c r="F236" s="69"/>
    </row>
    <row r="237" spans="1:6" ht="14.4" x14ac:dyDescent="0.25">
      <c r="C237" s="75"/>
      <c r="D237" s="68"/>
      <c r="E237" s="68"/>
      <c r="F237" s="69"/>
    </row>
    <row r="238" spans="1:6" ht="14.4" x14ac:dyDescent="0.25">
      <c r="C238" s="75"/>
      <c r="D238" s="68"/>
      <c r="E238" s="68"/>
      <c r="F238" s="69"/>
    </row>
    <row r="239" spans="1:6" ht="14.4" x14ac:dyDescent="0.25">
      <c r="C239" s="75"/>
      <c r="D239" s="68"/>
      <c r="E239" s="68"/>
      <c r="F239" s="69"/>
    </row>
    <row r="240" spans="1:6" ht="14.4" x14ac:dyDescent="0.25">
      <c r="C240" s="75"/>
      <c r="D240" s="68"/>
      <c r="E240" s="68"/>
      <c r="F240" s="69"/>
    </row>
    <row r="241" spans="3:6" ht="14.4" x14ac:dyDescent="0.25">
      <c r="C241" s="71"/>
      <c r="D241" s="68"/>
      <c r="E241" s="68"/>
      <c r="F241" s="68"/>
    </row>
  </sheetData>
  <autoFilter ref="A2:J216" xr:uid="{27504096-32CC-418E-9EED-1D8E85ED576B}"/>
  <mergeCells count="2">
    <mergeCell ref="A1:F1"/>
    <mergeCell ref="A173:F173"/>
  </mergeCells>
  <phoneticPr fontId="14" type="noConversion"/>
  <printOptions horizontalCentered="1"/>
  <pageMargins left="0.5" right="0.4" top="0.5" bottom="0.5" header="0.3" footer="0.3"/>
  <pageSetup scale="88" fitToHeight="0" orientation="portrait" r:id="rId1"/>
  <headerFooter>
    <oddFooter>&amp;L&amp;D&amp;C&amp;P of &amp;N&amp;R&amp;A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C2DF5-6E8E-409C-8DD9-3852366310FE}">
  <dimension ref="B3:D19"/>
  <sheetViews>
    <sheetView workbookViewId="0">
      <selection activeCell="D27" sqref="D27"/>
    </sheetView>
  </sheetViews>
  <sheetFormatPr defaultRowHeight="13.2" x14ac:dyDescent="0.25"/>
  <sheetData>
    <row r="3" spans="2:4" ht="13.8" x14ac:dyDescent="0.25">
      <c r="B3" s="209" t="s">
        <v>301</v>
      </c>
      <c r="C3" s="23"/>
      <c r="D3" s="19"/>
    </row>
    <row r="4" spans="2:4" ht="13.8" x14ac:dyDescent="0.25">
      <c r="B4" s="208"/>
      <c r="C4" s="19"/>
      <c r="D4" s="19"/>
    </row>
    <row r="5" spans="2:4" ht="13.8" x14ac:dyDescent="0.25">
      <c r="B5" s="208"/>
      <c r="C5" s="19"/>
      <c r="D5" s="19"/>
    </row>
    <row r="6" spans="2:4" ht="13.8" x14ac:dyDescent="0.25">
      <c r="B6" s="208"/>
      <c r="C6" s="19"/>
      <c r="D6" s="19"/>
    </row>
    <row r="7" spans="2:4" ht="13.8" x14ac:dyDescent="0.25">
      <c r="B7" s="208"/>
      <c r="C7" s="19"/>
      <c r="D7" s="19"/>
    </row>
    <row r="8" spans="2:4" ht="13.8" x14ac:dyDescent="0.25">
      <c r="B8" s="208"/>
      <c r="C8" s="19"/>
      <c r="D8" s="19"/>
    </row>
    <row r="9" spans="2:4" ht="13.8" x14ac:dyDescent="0.25">
      <c r="B9" s="208" t="s">
        <v>17</v>
      </c>
      <c r="C9" s="19"/>
      <c r="D9" s="19"/>
    </row>
    <row r="10" spans="2:4" ht="13.8" x14ac:dyDescent="0.25">
      <c r="B10" s="208"/>
      <c r="C10" s="19"/>
      <c r="D10" s="19"/>
    </row>
    <row r="11" spans="2:4" ht="13.8" x14ac:dyDescent="0.25">
      <c r="B11" s="208" t="s">
        <v>20</v>
      </c>
      <c r="C11" s="19"/>
      <c r="D11" s="19"/>
    </row>
    <row r="12" spans="2:4" ht="13.8" x14ac:dyDescent="0.25">
      <c r="B12" s="208" t="s">
        <v>21</v>
      </c>
      <c r="C12" s="19"/>
      <c r="D12" s="19"/>
    </row>
    <row r="13" spans="2:4" ht="13.8" x14ac:dyDescent="0.25">
      <c r="B13" s="208" t="s">
        <v>22</v>
      </c>
      <c r="C13" s="19"/>
      <c r="D13" s="19"/>
    </row>
    <row r="14" spans="2:4" ht="13.8" x14ac:dyDescent="0.25">
      <c r="B14" s="208" t="s">
        <v>24</v>
      </c>
      <c r="C14" s="19"/>
      <c r="D14" s="19"/>
    </row>
    <row r="15" spans="2:4" ht="13.8" x14ac:dyDescent="0.25">
      <c r="B15" s="208" t="s">
        <v>25</v>
      </c>
      <c r="C15" s="19"/>
      <c r="D15" s="19"/>
    </row>
    <row r="16" spans="2:4" ht="13.8" x14ac:dyDescent="0.25">
      <c r="B16" s="208" t="s">
        <v>223</v>
      </c>
      <c r="C16" s="19"/>
      <c r="D16" s="19"/>
    </row>
    <row r="17" spans="2:4" ht="13.8" x14ac:dyDescent="0.25">
      <c r="B17" s="208" t="s">
        <v>218</v>
      </c>
      <c r="C17" s="19"/>
      <c r="D17" s="19"/>
    </row>
    <row r="18" spans="2:4" ht="13.8" x14ac:dyDescent="0.25">
      <c r="B18" s="208"/>
      <c r="C18" s="19"/>
      <c r="D18" s="19"/>
    </row>
    <row r="19" spans="2:4" ht="13.8" x14ac:dyDescent="0.25">
      <c r="B19" s="208"/>
      <c r="C19" s="19"/>
      <c r="D19" s="1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3E724-8A94-4149-B1FF-4E817E7A6A60}">
  <sheetPr>
    <pageSetUpPr fitToPage="1"/>
  </sheetPr>
  <dimension ref="A1:K169"/>
  <sheetViews>
    <sheetView topLeftCell="A2" zoomScale="90" zoomScaleNormal="90" workbookViewId="0">
      <pane ySplit="1" topLeftCell="A144" activePane="bottomLeft" state="frozen"/>
      <selection activeCell="A2" sqref="A2"/>
      <selection pane="bottomLeft" activeCell="F83" sqref="F83"/>
    </sheetView>
  </sheetViews>
  <sheetFormatPr defaultColWidth="9.33203125" defaultRowHeight="13.8" x14ac:dyDescent="0.25"/>
  <cols>
    <col min="1" max="1" width="16.109375" style="19" bestFit="1" customWidth="1"/>
    <col min="2" max="3" width="7.44140625" style="19" hidden="1" customWidth="1"/>
    <col min="4" max="4" width="68.109375" style="19" customWidth="1"/>
    <col min="5" max="6" width="20.109375" style="34" customWidth="1"/>
    <col min="7" max="7" width="20.109375" style="35" customWidth="1"/>
    <col min="8" max="8" width="5.77734375" style="19" customWidth="1"/>
    <col min="9" max="9" width="7.109375" style="19" bestFit="1" customWidth="1"/>
    <col min="10" max="10" width="10.44140625" style="19" bestFit="1" customWidth="1"/>
    <col min="11" max="11" width="13" style="19" bestFit="1" customWidth="1"/>
    <col min="12" max="16384" width="9.33203125" style="19"/>
  </cols>
  <sheetData>
    <row r="1" spans="1:11" ht="75.75" customHeight="1" x14ac:dyDescent="0.25">
      <c r="A1" s="222" t="s">
        <v>2</v>
      </c>
      <c r="B1" s="223"/>
      <c r="C1" s="223"/>
      <c r="D1" s="223"/>
      <c r="E1" s="223"/>
      <c r="F1" s="223"/>
      <c r="G1" s="224"/>
    </row>
    <row r="2" spans="1:11" ht="37.5" customHeight="1" x14ac:dyDescent="0.25">
      <c r="A2" s="12" t="s">
        <v>0</v>
      </c>
      <c r="B2" s="12"/>
      <c r="C2" s="12"/>
      <c r="D2" s="13" t="s">
        <v>14</v>
      </c>
      <c r="E2" s="3" t="s">
        <v>3</v>
      </c>
      <c r="F2" s="3" t="s">
        <v>9</v>
      </c>
      <c r="G2" s="3" t="s">
        <v>4</v>
      </c>
      <c r="H2" s="19" t="s">
        <v>17</v>
      </c>
    </row>
    <row r="3" spans="1:11" ht="21" customHeight="1" x14ac:dyDescent="0.25">
      <c r="A3" s="4" t="s">
        <v>1</v>
      </c>
      <c r="B3" s="4"/>
      <c r="C3" s="11"/>
      <c r="D3" s="2" t="s">
        <v>16</v>
      </c>
      <c r="E3" s="20"/>
      <c r="F3" s="20"/>
      <c r="G3" s="21"/>
    </row>
    <row r="4" spans="1:11" ht="15.9" customHeight="1" x14ac:dyDescent="0.25">
      <c r="A4" s="11">
        <v>4000</v>
      </c>
      <c r="B4" s="11"/>
      <c r="C4" s="11"/>
      <c r="D4" s="11" t="s">
        <v>133</v>
      </c>
      <c r="E4" s="6"/>
      <c r="F4" s="6">
        <v>3000</v>
      </c>
      <c r="G4" s="7">
        <v>3000</v>
      </c>
      <c r="I4" s="22" t="s">
        <v>6</v>
      </c>
      <c r="J4" s="22" t="s">
        <v>8</v>
      </c>
    </row>
    <row r="5" spans="1:11" ht="15.9" customHeight="1" x14ac:dyDescent="0.25">
      <c r="A5" s="11">
        <v>4000</v>
      </c>
      <c r="B5" s="11"/>
      <c r="C5" s="11"/>
      <c r="D5" s="11" t="s">
        <v>7</v>
      </c>
      <c r="E5" s="6"/>
      <c r="F5" s="6">
        <v>4000</v>
      </c>
      <c r="G5" s="16">
        <f>J5*I5</f>
        <v>14175</v>
      </c>
      <c r="I5" s="17">
        <v>1.575E-2</v>
      </c>
      <c r="J5" s="15">
        <v>900000</v>
      </c>
      <c r="K5" s="23"/>
    </row>
    <row r="6" spans="1:11" ht="15.9" customHeight="1" x14ac:dyDescent="0.25">
      <c r="A6" s="11">
        <v>4000</v>
      </c>
      <c r="B6" s="11"/>
      <c r="C6" s="11"/>
      <c r="D6" s="11" t="s">
        <v>134</v>
      </c>
      <c r="E6" s="6"/>
      <c r="F6" s="6">
        <v>112034.4</v>
      </c>
      <c r="G6" s="7">
        <v>0</v>
      </c>
    </row>
    <row r="7" spans="1:11" ht="15.9" customHeight="1" x14ac:dyDescent="0.25">
      <c r="A7" s="11">
        <v>4000</v>
      </c>
      <c r="B7" s="11"/>
      <c r="C7" s="11"/>
      <c r="D7" s="11" t="s">
        <v>135</v>
      </c>
      <c r="E7" s="6"/>
      <c r="F7" s="6">
        <v>25000</v>
      </c>
      <c r="G7" s="7">
        <v>0</v>
      </c>
    </row>
    <row r="8" spans="1:11" ht="15.9" customHeight="1" x14ac:dyDescent="0.25">
      <c r="A8" s="11">
        <v>4000</v>
      </c>
      <c r="B8" s="11"/>
      <c r="C8" s="11"/>
      <c r="D8" s="11" t="s">
        <v>136</v>
      </c>
      <c r="E8" s="6"/>
      <c r="F8" s="6">
        <v>1500</v>
      </c>
      <c r="G8" s="7">
        <v>0</v>
      </c>
    </row>
    <row r="9" spans="1:11" ht="15.9" customHeight="1" x14ac:dyDescent="0.25">
      <c r="A9" s="11">
        <v>4000</v>
      </c>
      <c r="B9" s="11"/>
      <c r="C9" s="11"/>
      <c r="D9" s="11" t="s">
        <v>15</v>
      </c>
      <c r="E9" s="6"/>
      <c r="F9" s="6">
        <v>3300</v>
      </c>
      <c r="G9" s="7">
        <v>0</v>
      </c>
    </row>
    <row r="10" spans="1:11" ht="15.9" customHeight="1" x14ac:dyDescent="0.25">
      <c r="A10" s="11">
        <v>4000</v>
      </c>
      <c r="B10" s="11"/>
      <c r="C10" s="11"/>
      <c r="D10" s="11" t="s">
        <v>137</v>
      </c>
      <c r="E10" s="6"/>
      <c r="F10" s="6">
        <v>19500</v>
      </c>
      <c r="G10" s="7">
        <v>0</v>
      </c>
    </row>
    <row r="11" spans="1:11" ht="15.9" customHeight="1" x14ac:dyDescent="0.25">
      <c r="A11" s="11">
        <v>4000</v>
      </c>
      <c r="B11" s="11"/>
      <c r="C11" s="11"/>
      <c r="D11" s="11" t="s">
        <v>138</v>
      </c>
      <c r="E11" s="6"/>
      <c r="F11" s="6">
        <v>10875.6</v>
      </c>
      <c r="G11" s="7">
        <v>0</v>
      </c>
    </row>
    <row r="12" spans="1:11" ht="15.9" customHeight="1" x14ac:dyDescent="0.25">
      <c r="A12" s="11"/>
      <c r="B12" s="11"/>
      <c r="C12" s="11"/>
      <c r="D12" s="11"/>
      <c r="E12" s="6"/>
      <c r="F12" s="6"/>
      <c r="G12" s="16"/>
    </row>
    <row r="13" spans="1:11" ht="15.9" customHeight="1" x14ac:dyDescent="0.25">
      <c r="A13" s="52"/>
      <c r="B13" s="52"/>
      <c r="C13" s="40"/>
      <c r="D13" s="52" t="s">
        <v>5</v>
      </c>
      <c r="E13" s="53"/>
      <c r="F13" s="53">
        <f>SUM(F4:F12)</f>
        <v>179210</v>
      </c>
      <c r="G13" s="54">
        <f>SUM(G4:G11)</f>
        <v>17175</v>
      </c>
    </row>
    <row r="14" spans="1:11" ht="15.9" customHeight="1" x14ac:dyDescent="0.25">
      <c r="C14" s="11"/>
      <c r="E14" s="20"/>
      <c r="F14" s="20"/>
      <c r="G14" s="21"/>
    </row>
    <row r="15" spans="1:11" ht="15.9" customHeight="1" x14ac:dyDescent="0.25">
      <c r="A15" s="4" t="s">
        <v>1</v>
      </c>
      <c r="B15" s="4"/>
      <c r="C15" s="11"/>
      <c r="D15" s="18" t="s">
        <v>42</v>
      </c>
      <c r="E15" s="20"/>
      <c r="F15" s="20"/>
      <c r="G15" s="21"/>
    </row>
    <row r="16" spans="1:11" ht="15.9" hidden="1" customHeight="1" x14ac:dyDescent="0.25">
      <c r="A16" s="11">
        <v>4000</v>
      </c>
      <c r="B16" s="11"/>
      <c r="C16" s="11"/>
      <c r="D16" s="11" t="s">
        <v>19</v>
      </c>
      <c r="E16" s="9"/>
      <c r="F16" s="9">
        <v>0</v>
      </c>
      <c r="G16" s="9"/>
    </row>
    <row r="17" spans="1:7" ht="15.9" hidden="1" customHeight="1" x14ac:dyDescent="0.25">
      <c r="A17" s="11">
        <v>4000</v>
      </c>
      <c r="B17" s="11"/>
      <c r="C17" s="11"/>
      <c r="D17" s="11" t="s">
        <v>28</v>
      </c>
      <c r="E17" s="9"/>
      <c r="F17" s="9">
        <v>0</v>
      </c>
      <c r="G17" s="9"/>
    </row>
    <row r="18" spans="1:7" ht="15.9" hidden="1" customHeight="1" x14ac:dyDescent="0.25">
      <c r="A18" s="11">
        <v>4000</v>
      </c>
      <c r="B18" s="11"/>
      <c r="C18" s="11"/>
      <c r="D18" s="11" t="s">
        <v>29</v>
      </c>
      <c r="E18" s="9"/>
      <c r="F18" s="9">
        <v>0</v>
      </c>
      <c r="G18" s="9"/>
    </row>
    <row r="19" spans="1:7" ht="15.9" hidden="1" customHeight="1" x14ac:dyDescent="0.25">
      <c r="A19" s="11">
        <v>4000</v>
      </c>
      <c r="B19" s="11"/>
      <c r="C19" s="11"/>
      <c r="D19" s="11" t="s">
        <v>30</v>
      </c>
      <c r="E19" s="9"/>
      <c r="F19" s="9">
        <v>0</v>
      </c>
      <c r="G19" s="9"/>
    </row>
    <row r="20" spans="1:7" ht="15.9" hidden="1" customHeight="1" x14ac:dyDescent="0.25">
      <c r="A20" s="11">
        <v>4000</v>
      </c>
      <c r="B20" s="11"/>
      <c r="C20" s="11"/>
      <c r="D20" s="11" t="s">
        <v>31</v>
      </c>
      <c r="E20" s="9"/>
      <c r="F20" s="9">
        <v>0</v>
      </c>
      <c r="G20" s="9"/>
    </row>
    <row r="21" spans="1:7" ht="15.9" hidden="1" customHeight="1" x14ac:dyDescent="0.25">
      <c r="A21" s="11">
        <v>4000</v>
      </c>
      <c r="B21" s="11"/>
      <c r="C21" s="11"/>
      <c r="D21" s="11" t="s">
        <v>32</v>
      </c>
      <c r="E21" s="9"/>
      <c r="F21" s="9">
        <v>0</v>
      </c>
      <c r="G21" s="9"/>
    </row>
    <row r="22" spans="1:7" ht="15.9" hidden="1" customHeight="1" x14ac:dyDescent="0.25">
      <c r="A22" s="11">
        <v>4000</v>
      </c>
      <c r="B22" s="11"/>
      <c r="C22" s="11"/>
      <c r="D22" s="11" t="s">
        <v>37</v>
      </c>
      <c r="E22" s="9"/>
      <c r="F22" s="9">
        <v>0</v>
      </c>
      <c r="G22" s="9"/>
    </row>
    <row r="23" spans="1:7" ht="15.9" hidden="1" customHeight="1" x14ac:dyDescent="0.25">
      <c r="A23" s="11">
        <v>4000</v>
      </c>
      <c r="B23" s="11"/>
      <c r="C23" s="11"/>
      <c r="D23" s="11" t="s">
        <v>38</v>
      </c>
      <c r="E23" s="9"/>
      <c r="F23" s="9">
        <v>0</v>
      </c>
      <c r="G23" s="9"/>
    </row>
    <row r="24" spans="1:7" ht="15.9" hidden="1" customHeight="1" x14ac:dyDescent="0.25">
      <c r="A24" s="11">
        <v>4000</v>
      </c>
      <c r="B24" s="11"/>
      <c r="C24" s="11"/>
      <c r="D24" s="11" t="s">
        <v>39</v>
      </c>
      <c r="E24" s="9"/>
      <c r="F24" s="9">
        <v>0</v>
      </c>
      <c r="G24" s="9"/>
    </row>
    <row r="25" spans="1:7" ht="15.9" hidden="1" customHeight="1" x14ac:dyDescent="0.25">
      <c r="A25" s="11">
        <v>4000</v>
      </c>
      <c r="B25" s="11"/>
      <c r="C25" s="11"/>
      <c r="D25" s="11" t="s">
        <v>40</v>
      </c>
      <c r="E25" s="9"/>
      <c r="F25" s="9">
        <v>0</v>
      </c>
      <c r="G25" s="9"/>
    </row>
    <row r="26" spans="1:7" ht="15.9" hidden="1" customHeight="1" x14ac:dyDescent="0.25">
      <c r="A26" s="11">
        <v>4000</v>
      </c>
      <c r="B26" s="11"/>
      <c r="C26" s="11"/>
      <c r="D26" s="11" t="s">
        <v>41</v>
      </c>
      <c r="E26" s="9"/>
      <c r="F26" s="9">
        <v>0</v>
      </c>
      <c r="G26" s="9"/>
    </row>
    <row r="27" spans="1:7" ht="15.9" customHeight="1" x14ac:dyDescent="0.25">
      <c r="A27" s="40"/>
      <c r="B27" s="40"/>
      <c r="C27" s="40"/>
      <c r="D27" s="61" t="s">
        <v>143</v>
      </c>
      <c r="E27" s="41">
        <f>SUM(E16:E26)</f>
        <v>0</v>
      </c>
      <c r="F27" s="41">
        <f>SUM(F16:F26)</f>
        <v>0</v>
      </c>
      <c r="G27" s="41">
        <f>SUM(G16:G26)</f>
        <v>0</v>
      </c>
    </row>
    <row r="28" spans="1:7" ht="15.9" customHeight="1" x14ac:dyDescent="0.25">
      <c r="A28" s="11"/>
      <c r="B28" s="11"/>
      <c r="C28" s="11"/>
      <c r="D28" s="11"/>
      <c r="E28" s="6"/>
      <c r="F28" s="6"/>
      <c r="G28" s="7"/>
    </row>
    <row r="29" spans="1:7" ht="15.9" customHeight="1" x14ac:dyDescent="0.25">
      <c r="A29" s="11"/>
      <c r="B29" s="11"/>
      <c r="C29" s="11"/>
      <c r="D29" s="24" t="s">
        <v>46</v>
      </c>
      <c r="E29" s="6"/>
      <c r="F29" s="6"/>
      <c r="G29" s="7"/>
    </row>
    <row r="30" spans="1:7" ht="15.9" customHeight="1" x14ac:dyDescent="0.25">
      <c r="A30" s="11">
        <v>4150</v>
      </c>
      <c r="B30" s="11"/>
      <c r="C30" s="11"/>
      <c r="D30" s="25" t="s">
        <v>47</v>
      </c>
      <c r="E30" s="6"/>
      <c r="F30" s="6"/>
      <c r="G30" s="7"/>
    </row>
    <row r="31" spans="1:7" ht="15.9" customHeight="1" x14ac:dyDescent="0.25">
      <c r="A31" s="11">
        <v>4152</v>
      </c>
      <c r="B31" s="11"/>
      <c r="C31" s="11"/>
      <c r="D31" s="29" t="s">
        <v>48</v>
      </c>
      <c r="E31" s="6">
        <v>1500</v>
      </c>
      <c r="F31" s="6">
        <v>1185</v>
      </c>
      <c r="G31" s="7"/>
    </row>
    <row r="32" spans="1:7" ht="15.9" customHeight="1" x14ac:dyDescent="0.25">
      <c r="A32" s="47"/>
      <c r="B32" s="47"/>
      <c r="C32" s="47"/>
      <c r="D32" s="48" t="s">
        <v>49</v>
      </c>
      <c r="E32" s="49">
        <f>SUM(E31:E31)</f>
        <v>1500</v>
      </c>
      <c r="F32" s="49">
        <f>SUM(F31:F31)</f>
        <v>1185</v>
      </c>
      <c r="G32" s="49">
        <f>SUM(G31:G31)</f>
        <v>0</v>
      </c>
    </row>
    <row r="33" spans="1:7" ht="15.9" customHeight="1" x14ac:dyDescent="0.25">
      <c r="A33" s="11"/>
      <c r="B33" s="11"/>
      <c r="C33" s="11"/>
      <c r="D33" s="25"/>
      <c r="E33" s="6"/>
      <c r="F33" s="6"/>
      <c r="G33" s="7"/>
    </row>
    <row r="34" spans="1:7" ht="15.9" customHeight="1" x14ac:dyDescent="0.25">
      <c r="A34" s="11">
        <v>4000</v>
      </c>
      <c r="B34" s="11"/>
      <c r="C34" s="11"/>
      <c r="D34" s="25" t="s">
        <v>50</v>
      </c>
      <c r="E34" s="6"/>
      <c r="F34" s="6"/>
      <c r="G34" s="7"/>
    </row>
    <row r="35" spans="1:7" ht="15.9" customHeight="1" x14ac:dyDescent="0.25">
      <c r="A35" s="11">
        <v>4003</v>
      </c>
      <c r="B35" s="11"/>
      <c r="C35" s="11"/>
      <c r="D35" s="29" t="s">
        <v>51</v>
      </c>
      <c r="E35" s="6">
        <v>19500</v>
      </c>
      <c r="F35" s="6">
        <v>45342.27</v>
      </c>
      <c r="G35" s="7"/>
    </row>
    <row r="36" spans="1:7" ht="15.9" customHeight="1" x14ac:dyDescent="0.25">
      <c r="A36" s="11">
        <v>4002</v>
      </c>
      <c r="B36" s="11"/>
      <c r="C36" s="11"/>
      <c r="D36" s="29" t="s">
        <v>139</v>
      </c>
      <c r="E36" s="6">
        <v>25000</v>
      </c>
      <c r="F36" s="6">
        <v>33409.769999999997</v>
      </c>
      <c r="G36" s="7"/>
    </row>
    <row r="37" spans="1:7" ht="15.9" customHeight="1" x14ac:dyDescent="0.25">
      <c r="A37" s="11">
        <v>4001</v>
      </c>
      <c r="B37" s="11"/>
      <c r="C37" s="11"/>
      <c r="D37" s="29" t="s">
        <v>140</v>
      </c>
      <c r="E37" s="6">
        <v>112101.24</v>
      </c>
      <c r="F37" s="6">
        <v>65357.599999999999</v>
      </c>
      <c r="G37" s="7"/>
    </row>
    <row r="38" spans="1:7" ht="15.9" customHeight="1" x14ac:dyDescent="0.25">
      <c r="A38" s="47"/>
      <c r="B38" s="47"/>
      <c r="C38" s="47"/>
      <c r="D38" s="48" t="s">
        <v>52</v>
      </c>
      <c r="E38" s="49">
        <f>SUM(E35:E37)</f>
        <v>156601.24</v>
      </c>
      <c r="F38" s="49">
        <f>SUM(F35:F37)</f>
        <v>144109.63999999998</v>
      </c>
      <c r="G38" s="49">
        <f>SUM(G35:G37)</f>
        <v>0</v>
      </c>
    </row>
    <row r="39" spans="1:7" ht="15.9" customHeight="1" x14ac:dyDescent="0.25">
      <c r="A39" s="11"/>
      <c r="B39" s="11"/>
      <c r="C39" s="11"/>
      <c r="D39" s="25"/>
      <c r="E39" s="6"/>
      <c r="F39" s="6"/>
      <c r="G39" s="7"/>
    </row>
    <row r="40" spans="1:7" ht="15.9" customHeight="1" x14ac:dyDescent="0.25">
      <c r="A40" s="11">
        <v>4100</v>
      </c>
      <c r="B40" s="11"/>
      <c r="C40" s="11"/>
      <c r="D40" s="39" t="s">
        <v>53</v>
      </c>
      <c r="E40" s="6">
        <v>3000</v>
      </c>
      <c r="F40" s="6">
        <v>2515.77</v>
      </c>
      <c r="G40" s="7"/>
    </row>
    <row r="41" spans="1:7" ht="15.9" customHeight="1" x14ac:dyDescent="0.25">
      <c r="A41" s="11">
        <v>4999</v>
      </c>
      <c r="B41" s="11"/>
      <c r="C41" s="11"/>
      <c r="D41" s="39" t="s">
        <v>54</v>
      </c>
      <c r="E41" s="6">
        <v>4000</v>
      </c>
      <c r="F41" s="6">
        <v>9420.7199999999993</v>
      </c>
      <c r="G41" s="7"/>
    </row>
    <row r="42" spans="1:7" ht="15.9" customHeight="1" x14ac:dyDescent="0.25">
      <c r="A42" s="11"/>
      <c r="B42" s="11"/>
      <c r="C42" s="11"/>
      <c r="D42" s="39" t="s">
        <v>55</v>
      </c>
      <c r="E42" s="6">
        <v>10875.6</v>
      </c>
      <c r="F42" s="6">
        <v>0</v>
      </c>
      <c r="G42" s="7"/>
    </row>
    <row r="43" spans="1:7" ht="15.9" customHeight="1" x14ac:dyDescent="0.25">
      <c r="A43" s="47"/>
      <c r="B43" s="47"/>
      <c r="C43" s="47"/>
      <c r="D43" s="48" t="s">
        <v>141</v>
      </c>
      <c r="E43" s="49">
        <f>SUM(E40:E42)</f>
        <v>17875.599999999999</v>
      </c>
      <c r="F43" s="49">
        <f>SUM(F40:F42)</f>
        <v>11936.49</v>
      </c>
      <c r="G43" s="49">
        <f>SUM(G40:G42)</f>
        <v>0</v>
      </c>
    </row>
    <row r="44" spans="1:7" ht="15.9" customHeight="1" x14ac:dyDescent="0.25">
      <c r="A44" s="11"/>
      <c r="B44" s="11"/>
      <c r="C44" s="11"/>
      <c r="D44" s="25"/>
      <c r="E44" s="6"/>
      <c r="F44" s="6"/>
      <c r="G44" s="7"/>
    </row>
    <row r="45" spans="1:7" ht="15.9" customHeight="1" x14ac:dyDescent="0.25">
      <c r="A45" s="40"/>
      <c r="B45" s="40"/>
      <c r="C45" s="40"/>
      <c r="D45" s="43" t="s">
        <v>56</v>
      </c>
      <c r="E45" s="41">
        <f>SUM(E43)+E38+E32</f>
        <v>175976.84</v>
      </c>
      <c r="F45" s="41">
        <f>SUM(F43)+F38+F32</f>
        <v>157231.12999999998</v>
      </c>
      <c r="G45" s="41">
        <f>SUM(G43)+G38+G32</f>
        <v>0</v>
      </c>
    </row>
    <row r="46" spans="1:7" ht="15.9" customHeight="1" x14ac:dyDescent="0.25">
      <c r="A46" s="11"/>
      <c r="B46" s="11"/>
      <c r="C46" s="11"/>
      <c r="D46" s="27"/>
      <c r="E46" s="6"/>
      <c r="F46" s="6"/>
      <c r="G46" s="7"/>
    </row>
    <row r="47" spans="1:7" ht="15.9" customHeight="1" x14ac:dyDescent="0.25">
      <c r="A47" s="40"/>
      <c r="B47" s="40"/>
      <c r="C47" s="40"/>
      <c r="D47" s="45" t="s">
        <v>57</v>
      </c>
      <c r="E47" s="41">
        <f>E45</f>
        <v>175976.84</v>
      </c>
      <c r="F47" s="41">
        <f>F45</f>
        <v>157231.12999999998</v>
      </c>
      <c r="G47" s="41">
        <f>G45</f>
        <v>0</v>
      </c>
    </row>
    <row r="48" spans="1:7" ht="15.9" customHeight="1" x14ac:dyDescent="0.25">
      <c r="A48" s="11"/>
      <c r="B48" s="11"/>
      <c r="C48" s="11"/>
      <c r="D48" s="28"/>
      <c r="E48" s="6"/>
      <c r="F48" s="6"/>
      <c r="G48" s="7"/>
    </row>
    <row r="49" spans="1:7" ht="15.9" customHeight="1" x14ac:dyDescent="0.25">
      <c r="A49" s="11"/>
      <c r="B49" s="11"/>
      <c r="C49" s="11"/>
      <c r="D49" s="46" t="s">
        <v>36</v>
      </c>
      <c r="E49" s="6"/>
      <c r="F49" s="6"/>
      <c r="G49" s="7"/>
    </row>
    <row r="50" spans="1:7" ht="15.9" customHeight="1" x14ac:dyDescent="0.25">
      <c r="A50" s="11"/>
      <c r="B50" s="11"/>
      <c r="C50" s="11"/>
      <c r="D50" s="25" t="s">
        <v>58</v>
      </c>
      <c r="E50" s="6"/>
      <c r="F50" s="6"/>
      <c r="G50" s="7"/>
    </row>
    <row r="51" spans="1:7" ht="15.9" customHeight="1" x14ac:dyDescent="0.25">
      <c r="A51" s="11"/>
      <c r="B51" s="11"/>
      <c r="C51" s="11"/>
      <c r="D51" s="29" t="s">
        <v>59</v>
      </c>
      <c r="E51" s="6">
        <v>4000</v>
      </c>
      <c r="F51" s="6">
        <v>504</v>
      </c>
      <c r="G51" s="7">
        <v>4000</v>
      </c>
    </row>
    <row r="52" spans="1:7" ht="15.9" customHeight="1" x14ac:dyDescent="0.25">
      <c r="A52" s="11"/>
      <c r="B52" s="11"/>
      <c r="C52" s="11"/>
      <c r="D52" s="29" t="s">
        <v>60</v>
      </c>
      <c r="E52" s="6">
        <v>13639.65</v>
      </c>
      <c r="F52" s="6">
        <v>11790.8</v>
      </c>
      <c r="G52" s="7">
        <f>ROUNDUP(12*1200+6*350,-2)</f>
        <v>16500</v>
      </c>
    </row>
    <row r="53" spans="1:7" ht="15.9" customHeight="1" x14ac:dyDescent="0.25">
      <c r="A53" s="11"/>
      <c r="B53" s="11"/>
      <c r="C53" s="11"/>
      <c r="D53" s="29" t="s">
        <v>61</v>
      </c>
      <c r="E53" s="6">
        <v>300</v>
      </c>
      <c r="F53" s="6">
        <v>0</v>
      </c>
      <c r="G53" s="7"/>
    </row>
    <row r="54" spans="1:7" ht="15.9" customHeight="1" x14ac:dyDescent="0.25">
      <c r="A54" s="11"/>
      <c r="B54" s="11"/>
      <c r="C54" s="11"/>
      <c r="D54" s="29" t="s">
        <v>62</v>
      </c>
      <c r="E54" s="6">
        <v>4000</v>
      </c>
      <c r="F54" s="6">
        <v>493.42</v>
      </c>
      <c r="G54" s="7"/>
    </row>
    <row r="55" spans="1:7" ht="15.9" customHeight="1" x14ac:dyDescent="0.25">
      <c r="A55" s="11"/>
      <c r="B55" s="11"/>
      <c r="C55" s="11"/>
      <c r="D55" s="29" t="s">
        <v>63</v>
      </c>
      <c r="E55" s="6">
        <v>2200</v>
      </c>
      <c r="F55" s="6">
        <v>1458.24</v>
      </c>
      <c r="G55" s="7"/>
    </row>
    <row r="56" spans="1:7" ht="5.25" customHeight="1" x14ac:dyDescent="0.25">
      <c r="A56" s="11"/>
      <c r="B56" s="11"/>
      <c r="C56" s="11"/>
      <c r="D56" s="26"/>
      <c r="E56" s="6"/>
      <c r="F56" s="6"/>
      <c r="G56" s="7"/>
    </row>
    <row r="57" spans="1:7" ht="15.9" customHeight="1" x14ac:dyDescent="0.25">
      <c r="A57" s="11"/>
      <c r="B57" s="11"/>
      <c r="C57" s="11"/>
      <c r="D57" s="29" t="s">
        <v>34</v>
      </c>
      <c r="E57" s="6">
        <v>700</v>
      </c>
      <c r="F57" s="6">
        <v>0</v>
      </c>
      <c r="G57" s="7"/>
    </row>
    <row r="58" spans="1:7" ht="15.9" customHeight="1" x14ac:dyDescent="0.25">
      <c r="A58" s="11"/>
      <c r="B58" s="11"/>
      <c r="C58" s="11"/>
      <c r="D58" s="29" t="s">
        <v>64</v>
      </c>
      <c r="E58" s="6">
        <v>5500</v>
      </c>
      <c r="F58" s="6">
        <v>1132.17</v>
      </c>
      <c r="G58" s="7">
        <f>ROUNDUP(12*24*4.33*18+500,-2)</f>
        <v>23000</v>
      </c>
    </row>
    <row r="59" spans="1:7" ht="15.9" customHeight="1" x14ac:dyDescent="0.25">
      <c r="A59" s="11"/>
      <c r="B59" s="11"/>
      <c r="C59" s="11"/>
      <c r="D59" s="29" t="s">
        <v>65</v>
      </c>
      <c r="E59" s="6">
        <v>300</v>
      </c>
      <c r="F59" s="6">
        <v>0</v>
      </c>
      <c r="G59" s="7"/>
    </row>
    <row r="60" spans="1:7" ht="15.9" customHeight="1" x14ac:dyDescent="0.25">
      <c r="A60" s="11"/>
      <c r="B60" s="11"/>
      <c r="C60" s="11"/>
      <c r="D60" s="29" t="s">
        <v>66</v>
      </c>
      <c r="E60" s="6">
        <v>3500</v>
      </c>
      <c r="F60" s="6">
        <v>125</v>
      </c>
      <c r="G60" s="7"/>
    </row>
    <row r="61" spans="1:7" ht="15.9" customHeight="1" x14ac:dyDescent="0.25">
      <c r="A61" s="11"/>
      <c r="B61" s="11"/>
      <c r="C61" s="11"/>
      <c r="D61" s="29" t="s">
        <v>67</v>
      </c>
      <c r="E61" s="6">
        <v>1700</v>
      </c>
      <c r="F61" s="6">
        <v>592.03</v>
      </c>
      <c r="G61" s="7"/>
    </row>
    <row r="62" spans="1:7" ht="15.9" customHeight="1" x14ac:dyDescent="0.25">
      <c r="A62" s="11"/>
      <c r="B62" s="11"/>
      <c r="C62" s="11"/>
      <c r="D62" s="29" t="s">
        <v>33</v>
      </c>
      <c r="E62" s="6">
        <v>300</v>
      </c>
      <c r="F62" s="6">
        <v>0</v>
      </c>
      <c r="G62" s="7"/>
    </row>
    <row r="63" spans="1:7" ht="15.9" customHeight="1" x14ac:dyDescent="0.25">
      <c r="A63" s="11"/>
      <c r="B63" s="11"/>
      <c r="C63" s="11"/>
      <c r="D63" s="29" t="s">
        <v>68</v>
      </c>
      <c r="E63" s="6">
        <v>2500</v>
      </c>
      <c r="F63" s="6">
        <v>1147.99</v>
      </c>
      <c r="G63" s="7"/>
    </row>
    <row r="64" spans="1:7" ht="5.25" customHeight="1" x14ac:dyDescent="0.25">
      <c r="A64" s="11"/>
      <c r="B64" s="11"/>
      <c r="C64" s="11"/>
      <c r="D64" s="26"/>
      <c r="E64" s="6"/>
      <c r="F64" s="6"/>
      <c r="G64" s="7"/>
    </row>
    <row r="65" spans="1:7" ht="15.9" customHeight="1" x14ac:dyDescent="0.25">
      <c r="A65" s="11"/>
      <c r="B65" s="11"/>
      <c r="C65" s="11"/>
      <c r="D65" s="29" t="s">
        <v>69</v>
      </c>
      <c r="E65" s="6">
        <v>27500</v>
      </c>
      <c r="F65" s="6">
        <v>14250.75</v>
      </c>
      <c r="G65" s="6">
        <v>27500</v>
      </c>
    </row>
    <row r="66" spans="1:7" ht="15.9" customHeight="1" x14ac:dyDescent="0.25">
      <c r="A66" s="11"/>
      <c r="B66" s="11"/>
      <c r="C66" s="11"/>
      <c r="D66" s="29" t="s">
        <v>70</v>
      </c>
      <c r="E66" s="6">
        <v>1800</v>
      </c>
      <c r="F66" s="6">
        <v>305.08</v>
      </c>
      <c r="G66" s="7"/>
    </row>
    <row r="67" spans="1:7" ht="15.9" customHeight="1" x14ac:dyDescent="0.25">
      <c r="A67" s="11"/>
      <c r="B67" s="11"/>
      <c r="C67" s="11"/>
      <c r="D67" s="29" t="s">
        <v>71</v>
      </c>
      <c r="E67" s="6">
        <v>400</v>
      </c>
      <c r="F67" s="6">
        <v>0</v>
      </c>
      <c r="G67" s="7"/>
    </row>
    <row r="68" spans="1:7" ht="15.9" customHeight="1" x14ac:dyDescent="0.25">
      <c r="A68" s="11"/>
      <c r="B68" s="11"/>
      <c r="C68" s="11"/>
      <c r="D68" s="29" t="s">
        <v>72</v>
      </c>
      <c r="E68" s="6">
        <v>1000</v>
      </c>
      <c r="F68" s="6">
        <v>0</v>
      </c>
      <c r="G68" s="7"/>
    </row>
    <row r="69" spans="1:7" ht="15.9" customHeight="1" x14ac:dyDescent="0.25">
      <c r="A69" s="11"/>
      <c r="B69" s="11"/>
      <c r="C69" s="11"/>
      <c r="D69" s="29" t="s">
        <v>73</v>
      </c>
      <c r="E69" s="6">
        <v>150</v>
      </c>
      <c r="F69" s="6">
        <v>0</v>
      </c>
      <c r="G69" s="7"/>
    </row>
    <row r="70" spans="1:7" ht="15.9" customHeight="1" x14ac:dyDescent="0.25">
      <c r="A70" s="11"/>
      <c r="B70" s="11"/>
      <c r="C70" s="11"/>
      <c r="D70" s="29" t="s">
        <v>74</v>
      </c>
      <c r="E70" s="6">
        <v>550</v>
      </c>
      <c r="F70" s="6">
        <v>0</v>
      </c>
      <c r="G70" s="7"/>
    </row>
    <row r="71" spans="1:7" ht="15.9" customHeight="1" x14ac:dyDescent="0.25">
      <c r="A71" s="11"/>
      <c r="B71" s="11"/>
      <c r="C71" s="11"/>
      <c r="D71" s="29" t="s">
        <v>75</v>
      </c>
      <c r="E71" s="6">
        <v>200</v>
      </c>
      <c r="F71" s="6">
        <v>1</v>
      </c>
      <c r="G71" s="7"/>
    </row>
    <row r="72" spans="1:7" ht="15.9" customHeight="1" x14ac:dyDescent="0.25">
      <c r="A72" s="11"/>
      <c r="B72" s="11"/>
      <c r="C72" s="11"/>
      <c r="D72" s="29" t="s">
        <v>76</v>
      </c>
      <c r="E72" s="6">
        <v>150</v>
      </c>
      <c r="F72" s="6">
        <v>156</v>
      </c>
      <c r="G72" s="7"/>
    </row>
    <row r="73" spans="1:7" ht="15.9" customHeight="1" x14ac:dyDescent="0.25">
      <c r="A73" s="11"/>
      <c r="B73" s="11"/>
      <c r="C73" s="11"/>
      <c r="D73" s="29" t="s">
        <v>77</v>
      </c>
      <c r="E73" s="6">
        <v>6000</v>
      </c>
      <c r="F73" s="6">
        <v>2757</v>
      </c>
      <c r="G73" s="7"/>
    </row>
    <row r="74" spans="1:7" ht="15.9" customHeight="1" x14ac:dyDescent="0.25">
      <c r="A74" s="11"/>
      <c r="B74" s="11"/>
      <c r="C74" s="11"/>
      <c r="D74" s="29" t="s">
        <v>78</v>
      </c>
      <c r="E74" s="6">
        <v>2000</v>
      </c>
      <c r="F74" s="6">
        <v>2000</v>
      </c>
      <c r="G74" s="7"/>
    </row>
    <row r="75" spans="1:7" ht="15.9" customHeight="1" x14ac:dyDescent="0.25">
      <c r="A75" s="11"/>
      <c r="B75" s="11"/>
      <c r="C75" s="11"/>
      <c r="D75" s="29" t="s">
        <v>79</v>
      </c>
      <c r="E75" s="6">
        <v>1200</v>
      </c>
      <c r="F75" s="6">
        <v>570.29</v>
      </c>
      <c r="G75" s="7"/>
    </row>
    <row r="76" spans="1:7" ht="15.9" customHeight="1" x14ac:dyDescent="0.25">
      <c r="A76" s="11"/>
      <c r="B76" s="11"/>
      <c r="C76" s="11"/>
      <c r="D76" s="29" t="s">
        <v>80</v>
      </c>
      <c r="E76" s="6">
        <v>2000</v>
      </c>
      <c r="F76" s="6">
        <v>400</v>
      </c>
      <c r="G76" s="7"/>
    </row>
    <row r="77" spans="1:7" ht="15.9" customHeight="1" x14ac:dyDescent="0.25">
      <c r="A77" s="47"/>
      <c r="B77" s="47"/>
      <c r="C77" s="47"/>
      <c r="D77" s="50" t="s">
        <v>100</v>
      </c>
      <c r="E77" s="49">
        <f>SUM(E51:E76)</f>
        <v>81589.649999999994</v>
      </c>
      <c r="F77" s="49">
        <f>SUM(F51:F76)</f>
        <v>37683.770000000004</v>
      </c>
      <c r="G77" s="49">
        <f>SUM(G51:G76)</f>
        <v>71000</v>
      </c>
    </row>
    <row r="78" spans="1:7" ht="15.9" customHeight="1" x14ac:dyDescent="0.25">
      <c r="A78" s="11"/>
      <c r="B78" s="11"/>
      <c r="C78" s="11"/>
      <c r="D78" s="29"/>
      <c r="E78" s="6"/>
      <c r="F78" s="6"/>
      <c r="G78" s="7"/>
    </row>
    <row r="79" spans="1:7" ht="15.9" customHeight="1" x14ac:dyDescent="0.25">
      <c r="A79" s="11"/>
      <c r="B79" s="11"/>
      <c r="C79" s="11"/>
      <c r="D79" s="26" t="s">
        <v>145</v>
      </c>
      <c r="E79" s="6"/>
      <c r="F79" s="6"/>
      <c r="G79" s="7"/>
    </row>
    <row r="80" spans="1:7" ht="15.9" customHeight="1" x14ac:dyDescent="0.25">
      <c r="A80" s="11"/>
      <c r="B80" s="11"/>
      <c r="C80" s="11"/>
      <c r="D80" s="31" t="s">
        <v>81</v>
      </c>
      <c r="E80" s="6">
        <v>600</v>
      </c>
      <c r="F80" s="6">
        <v>0</v>
      </c>
      <c r="G80" s="6">
        <v>600</v>
      </c>
    </row>
    <row r="81" spans="1:7" ht="15.9" customHeight="1" x14ac:dyDescent="0.25">
      <c r="A81" s="11"/>
      <c r="B81" s="11"/>
      <c r="C81" s="11"/>
      <c r="D81" s="31" t="s">
        <v>82</v>
      </c>
      <c r="E81" s="6">
        <v>800</v>
      </c>
      <c r="F81" s="6">
        <v>0</v>
      </c>
      <c r="G81" s="6">
        <v>800</v>
      </c>
    </row>
    <row r="82" spans="1:7" ht="15.9" customHeight="1" x14ac:dyDescent="0.25">
      <c r="A82" s="11"/>
      <c r="B82" s="11"/>
      <c r="C82" s="11"/>
      <c r="D82" s="31" t="s">
        <v>83</v>
      </c>
      <c r="E82" s="6">
        <v>3000</v>
      </c>
      <c r="F82" s="6">
        <v>500</v>
      </c>
      <c r="G82" s="6"/>
    </row>
    <row r="83" spans="1:7" ht="15.9" customHeight="1" x14ac:dyDescent="0.25">
      <c r="A83" s="11"/>
      <c r="B83" s="11"/>
      <c r="C83" s="11"/>
      <c r="D83" s="31" t="s">
        <v>84</v>
      </c>
      <c r="E83" s="6">
        <v>4000</v>
      </c>
      <c r="F83" s="6">
        <v>350</v>
      </c>
      <c r="G83" s="7"/>
    </row>
    <row r="84" spans="1:7" ht="15.9" customHeight="1" x14ac:dyDescent="0.25">
      <c r="A84" s="11"/>
      <c r="B84" s="11"/>
      <c r="C84" s="11"/>
      <c r="D84" s="31" t="s">
        <v>85</v>
      </c>
      <c r="E84" s="6">
        <v>200</v>
      </c>
      <c r="F84" s="6">
        <v>0</v>
      </c>
      <c r="G84" s="7"/>
    </row>
    <row r="85" spans="1:7" ht="15.9" customHeight="1" x14ac:dyDescent="0.25">
      <c r="A85" s="11"/>
      <c r="B85" s="11"/>
      <c r="C85" s="11"/>
      <c r="D85" s="31" t="s">
        <v>86</v>
      </c>
      <c r="E85" s="6">
        <v>1000</v>
      </c>
      <c r="F85" s="6">
        <v>0</v>
      </c>
      <c r="G85" s="7"/>
    </row>
    <row r="86" spans="1:7" ht="15.9" customHeight="1" x14ac:dyDescent="0.25">
      <c r="A86" s="11"/>
      <c r="B86" s="11"/>
      <c r="C86" s="11"/>
      <c r="D86" s="31" t="s">
        <v>87</v>
      </c>
      <c r="E86" s="6">
        <v>500</v>
      </c>
      <c r="F86" s="6">
        <v>0</v>
      </c>
      <c r="G86" s="7"/>
    </row>
    <row r="87" spans="1:7" ht="15.9" customHeight="1" x14ac:dyDescent="0.25">
      <c r="A87" s="11"/>
      <c r="B87" s="11"/>
      <c r="C87" s="11"/>
      <c r="D87" s="31" t="s">
        <v>88</v>
      </c>
      <c r="E87" s="6">
        <v>300</v>
      </c>
      <c r="F87" s="6">
        <v>0</v>
      </c>
      <c r="G87" s="7"/>
    </row>
    <row r="88" spans="1:7" ht="15.9" customHeight="1" x14ac:dyDescent="0.25">
      <c r="A88" s="11"/>
      <c r="B88" s="11"/>
      <c r="C88" s="11"/>
      <c r="D88" s="31" t="s">
        <v>89</v>
      </c>
      <c r="E88" s="6">
        <v>150</v>
      </c>
      <c r="F88" s="6">
        <v>0</v>
      </c>
      <c r="G88" s="7"/>
    </row>
    <row r="89" spans="1:7" ht="15.9" customHeight="1" x14ac:dyDescent="0.25">
      <c r="A89" s="11"/>
      <c r="B89" s="11"/>
      <c r="C89" s="11"/>
      <c r="D89" s="31" t="s">
        <v>90</v>
      </c>
      <c r="E89" s="6">
        <v>1200</v>
      </c>
      <c r="F89" s="6">
        <v>635.41999999999996</v>
      </c>
      <c r="G89" s="7"/>
    </row>
    <row r="90" spans="1:7" ht="15.9" customHeight="1" x14ac:dyDescent="0.25">
      <c r="A90" s="47"/>
      <c r="B90" s="47"/>
      <c r="C90" s="47"/>
      <c r="D90" s="50" t="s">
        <v>146</v>
      </c>
      <c r="E90" s="49">
        <f>SUM(E80:E89)</f>
        <v>11750</v>
      </c>
      <c r="F90" s="49">
        <f>SUM(F80:F89)</f>
        <v>1485.42</v>
      </c>
      <c r="G90" s="49">
        <f>SUM(G80:G89)</f>
        <v>1400</v>
      </c>
    </row>
    <row r="91" spans="1:7" ht="15.9" customHeight="1" x14ac:dyDescent="0.25">
      <c r="A91" s="11"/>
      <c r="B91" s="11"/>
      <c r="C91" s="11"/>
      <c r="D91" s="30"/>
      <c r="E91" s="6"/>
      <c r="F91" s="6"/>
      <c r="G91" s="7"/>
    </row>
    <row r="92" spans="1:7" ht="15.9" customHeight="1" x14ac:dyDescent="0.25">
      <c r="A92" s="11"/>
      <c r="B92" s="11"/>
      <c r="C92" s="11"/>
      <c r="D92" s="38" t="s">
        <v>91</v>
      </c>
      <c r="E92" s="6"/>
      <c r="F92" s="6"/>
      <c r="G92" s="7"/>
    </row>
    <row r="93" spans="1:7" ht="15.9" customHeight="1" x14ac:dyDescent="0.25">
      <c r="A93" s="11"/>
      <c r="B93" s="11"/>
      <c r="C93" s="11"/>
      <c r="D93" s="31" t="s">
        <v>92</v>
      </c>
      <c r="E93" s="6">
        <v>100</v>
      </c>
      <c r="F93" s="6">
        <v>100</v>
      </c>
      <c r="G93" s="7"/>
    </row>
    <row r="94" spans="1:7" ht="15.9" customHeight="1" x14ac:dyDescent="0.25">
      <c r="A94" s="11"/>
      <c r="B94" s="11"/>
      <c r="C94" s="11"/>
      <c r="D94" s="31" t="s">
        <v>93</v>
      </c>
      <c r="E94" s="6">
        <v>300</v>
      </c>
      <c r="F94" s="6">
        <v>300</v>
      </c>
      <c r="G94" s="7"/>
    </row>
    <row r="95" spans="1:7" ht="15.9" customHeight="1" x14ac:dyDescent="0.25">
      <c r="A95" s="11"/>
      <c r="B95" s="11"/>
      <c r="C95" s="11"/>
      <c r="D95" s="31" t="s">
        <v>94</v>
      </c>
      <c r="E95" s="6">
        <v>400</v>
      </c>
      <c r="F95" s="6">
        <v>0</v>
      </c>
      <c r="G95" s="7"/>
    </row>
    <row r="96" spans="1:7" ht="15.9" customHeight="1" x14ac:dyDescent="0.25">
      <c r="A96" s="11"/>
      <c r="B96" s="11"/>
      <c r="C96" s="11"/>
      <c r="D96" s="31" t="s">
        <v>95</v>
      </c>
      <c r="E96" s="6">
        <v>1000</v>
      </c>
      <c r="F96" s="6">
        <v>0</v>
      </c>
      <c r="G96" s="7"/>
    </row>
    <row r="97" spans="1:7" ht="15.9" customHeight="1" x14ac:dyDescent="0.25">
      <c r="A97" s="11"/>
      <c r="B97" s="11"/>
      <c r="C97" s="11"/>
      <c r="D97" s="31" t="s">
        <v>96</v>
      </c>
      <c r="E97" s="6">
        <v>200</v>
      </c>
      <c r="F97" s="6">
        <v>200</v>
      </c>
      <c r="G97" s="7"/>
    </row>
    <row r="98" spans="1:7" ht="15.9" customHeight="1" x14ac:dyDescent="0.25">
      <c r="A98" s="11"/>
      <c r="B98" s="11"/>
      <c r="C98" s="11"/>
      <c r="D98" s="31" t="s">
        <v>97</v>
      </c>
      <c r="E98" s="6">
        <v>500</v>
      </c>
      <c r="F98" s="6">
        <v>500</v>
      </c>
      <c r="G98" s="7"/>
    </row>
    <row r="99" spans="1:7" ht="15.9" customHeight="1" x14ac:dyDescent="0.25">
      <c r="A99" s="11"/>
      <c r="B99" s="11"/>
      <c r="C99" s="11"/>
      <c r="D99" s="31" t="s">
        <v>98</v>
      </c>
      <c r="E99" s="6">
        <v>100</v>
      </c>
      <c r="F99" s="6">
        <v>100</v>
      </c>
      <c r="G99" s="7"/>
    </row>
    <row r="100" spans="1:7" ht="15.9" customHeight="1" x14ac:dyDescent="0.25">
      <c r="A100" s="11"/>
      <c r="B100" s="11"/>
      <c r="C100" s="11"/>
      <c r="D100" s="31" t="s">
        <v>35</v>
      </c>
      <c r="E100" s="6">
        <v>1100</v>
      </c>
      <c r="F100" s="6">
        <v>1109</v>
      </c>
      <c r="G100" s="7"/>
    </row>
    <row r="101" spans="1:7" ht="15.9" customHeight="1" x14ac:dyDescent="0.25">
      <c r="A101" s="47"/>
      <c r="B101" s="47"/>
      <c r="C101" s="47"/>
      <c r="D101" s="50" t="s">
        <v>99</v>
      </c>
      <c r="E101" s="49">
        <f>SUM(E93:E100)</f>
        <v>3700</v>
      </c>
      <c r="F101" s="49">
        <f>SUM(F93:F100)</f>
        <v>2309</v>
      </c>
      <c r="G101" s="49">
        <f>SUM(G93:G100)</f>
        <v>0</v>
      </c>
    </row>
    <row r="102" spans="1:7" ht="15.9" customHeight="1" x14ac:dyDescent="0.25">
      <c r="A102" s="11"/>
      <c r="B102" s="11"/>
      <c r="C102" s="11"/>
      <c r="D102" s="26"/>
      <c r="E102" s="6"/>
      <c r="F102" s="6"/>
      <c r="G102" s="7"/>
    </row>
    <row r="103" spans="1:7" ht="15.9" customHeight="1" x14ac:dyDescent="0.25">
      <c r="A103" s="40"/>
      <c r="B103" s="40"/>
      <c r="C103" s="40"/>
      <c r="D103" s="42" t="s">
        <v>100</v>
      </c>
      <c r="E103" s="41">
        <f>SUM(E77)+E90+E101</f>
        <v>97039.65</v>
      </c>
      <c r="F103" s="41">
        <f>SUM(F77)+F90+F101</f>
        <v>41478.19</v>
      </c>
      <c r="G103" s="41">
        <f>SUM(G77)+G90+G101</f>
        <v>72400</v>
      </c>
    </row>
    <row r="104" spans="1:7" ht="15.9" customHeight="1" x14ac:dyDescent="0.25">
      <c r="A104" s="11"/>
      <c r="B104" s="11"/>
      <c r="C104" s="11"/>
      <c r="D104" s="25"/>
      <c r="E104" s="6"/>
      <c r="F104" s="6"/>
      <c r="G104" s="7"/>
    </row>
    <row r="105" spans="1:7" ht="15.9" customHeight="1" x14ac:dyDescent="0.25">
      <c r="A105" s="11"/>
      <c r="B105" s="11"/>
      <c r="C105" s="11"/>
      <c r="D105" s="39" t="s">
        <v>101</v>
      </c>
      <c r="E105" s="6"/>
      <c r="F105" s="6">
        <v>0</v>
      </c>
      <c r="G105" s="7"/>
    </row>
    <row r="106" spans="1:7" ht="15.9" customHeight="1" x14ac:dyDescent="0.25">
      <c r="A106" s="11"/>
      <c r="B106" s="11"/>
      <c r="C106" s="11"/>
      <c r="D106" s="39" t="s">
        <v>102</v>
      </c>
      <c r="E106" s="6"/>
      <c r="F106" s="6">
        <v>0</v>
      </c>
      <c r="G106" s="7"/>
    </row>
    <row r="107" spans="1:7" ht="15.9" customHeight="1" x14ac:dyDescent="0.25">
      <c r="A107" s="11"/>
      <c r="B107" s="11"/>
      <c r="C107" s="11"/>
      <c r="D107" s="39" t="s">
        <v>103</v>
      </c>
      <c r="E107" s="6"/>
      <c r="F107" s="6">
        <v>0</v>
      </c>
      <c r="G107" s="7"/>
    </row>
    <row r="108" spans="1:7" ht="15.9" customHeight="1" x14ac:dyDescent="0.25">
      <c r="A108" s="47"/>
      <c r="B108" s="47"/>
      <c r="C108" s="47"/>
      <c r="D108" s="51" t="s">
        <v>144</v>
      </c>
      <c r="E108" s="49">
        <f>SUM(E105:E107)</f>
        <v>0</v>
      </c>
      <c r="F108" s="49">
        <f>SUM(F105:F107)</f>
        <v>0</v>
      </c>
      <c r="G108" s="49">
        <f>SUM(G105:G107)</f>
        <v>0</v>
      </c>
    </row>
    <row r="109" spans="1:7" ht="15.9" customHeight="1" x14ac:dyDescent="0.25">
      <c r="A109" s="11"/>
      <c r="B109" s="11"/>
      <c r="C109" s="11"/>
      <c r="D109" s="25"/>
      <c r="E109" s="6"/>
      <c r="F109" s="6"/>
      <c r="G109" s="7"/>
    </row>
    <row r="110" spans="1:7" ht="15.9" customHeight="1" x14ac:dyDescent="0.25">
      <c r="A110" s="11"/>
      <c r="B110" s="11"/>
      <c r="C110" s="11"/>
      <c r="D110" s="25" t="s">
        <v>104</v>
      </c>
      <c r="E110" s="6"/>
      <c r="F110" s="6"/>
      <c r="G110" s="7"/>
    </row>
    <row r="111" spans="1:7" ht="15.9" customHeight="1" x14ac:dyDescent="0.25">
      <c r="A111" s="11"/>
      <c r="B111" s="11"/>
      <c r="C111" s="11"/>
      <c r="D111" s="26" t="s">
        <v>105</v>
      </c>
      <c r="E111" s="6"/>
      <c r="F111" s="6"/>
      <c r="G111" s="7"/>
    </row>
    <row r="112" spans="1:7" ht="15.9" customHeight="1" x14ac:dyDescent="0.25">
      <c r="A112" s="11"/>
      <c r="B112" s="11"/>
      <c r="C112" s="11"/>
      <c r="D112" s="31" t="s">
        <v>106</v>
      </c>
      <c r="E112" s="6"/>
      <c r="F112" s="6">
        <v>0</v>
      </c>
      <c r="G112" s="7"/>
    </row>
    <row r="113" spans="1:7" ht="15.9" customHeight="1" x14ac:dyDescent="0.25">
      <c r="A113" s="11"/>
      <c r="B113" s="11"/>
      <c r="C113" s="11"/>
      <c r="D113" s="31" t="s">
        <v>131</v>
      </c>
      <c r="E113" s="6"/>
      <c r="F113" s="6">
        <v>0</v>
      </c>
      <c r="G113" s="7"/>
    </row>
    <row r="114" spans="1:7" ht="15.9" customHeight="1" x14ac:dyDescent="0.25">
      <c r="A114" s="11"/>
      <c r="B114" s="11"/>
      <c r="C114" s="11"/>
      <c r="D114" s="31" t="s">
        <v>107</v>
      </c>
      <c r="E114" s="6"/>
      <c r="F114" s="6">
        <v>0</v>
      </c>
      <c r="G114" s="7"/>
    </row>
    <row r="115" spans="1:7" ht="15.9" customHeight="1" x14ac:dyDescent="0.25">
      <c r="A115" s="11"/>
      <c r="B115" s="11"/>
      <c r="C115" s="11"/>
      <c r="D115" s="31" t="s">
        <v>108</v>
      </c>
      <c r="E115" s="6"/>
      <c r="F115" s="6">
        <v>75.900000000000006</v>
      </c>
      <c r="G115" s="7"/>
    </row>
    <row r="116" spans="1:7" ht="15.9" customHeight="1" x14ac:dyDescent="0.25">
      <c r="A116" s="11"/>
      <c r="B116" s="11"/>
      <c r="C116" s="11"/>
      <c r="D116" s="31" t="s">
        <v>109</v>
      </c>
      <c r="E116" s="6"/>
      <c r="F116" s="6">
        <v>0</v>
      </c>
      <c r="G116" s="7"/>
    </row>
    <row r="117" spans="1:7" ht="15.9" customHeight="1" x14ac:dyDescent="0.25">
      <c r="A117" s="11"/>
      <c r="B117" s="11"/>
      <c r="C117" s="11"/>
      <c r="D117" s="31" t="s">
        <v>110</v>
      </c>
      <c r="E117" s="6"/>
      <c r="F117" s="6">
        <v>0</v>
      </c>
      <c r="G117" s="7"/>
    </row>
    <row r="118" spans="1:7" ht="15.9" customHeight="1" x14ac:dyDescent="0.25">
      <c r="A118" s="11"/>
      <c r="B118" s="11"/>
      <c r="C118" s="11"/>
      <c r="D118" s="31" t="s">
        <v>111</v>
      </c>
      <c r="E118" s="6"/>
      <c r="F118" s="6">
        <v>0</v>
      </c>
      <c r="G118" s="7"/>
    </row>
    <row r="119" spans="1:7" ht="15.9" customHeight="1" x14ac:dyDescent="0.25">
      <c r="A119" s="11"/>
      <c r="B119" s="11"/>
      <c r="C119" s="11"/>
      <c r="D119" s="31" t="s">
        <v>112</v>
      </c>
      <c r="E119" s="6"/>
      <c r="F119" s="6">
        <v>0</v>
      </c>
      <c r="G119" s="7"/>
    </row>
    <row r="120" spans="1:7" ht="15.9" customHeight="1" x14ac:dyDescent="0.25">
      <c r="A120" s="11"/>
      <c r="B120" s="11"/>
      <c r="C120" s="11"/>
      <c r="D120" s="31" t="s">
        <v>113</v>
      </c>
      <c r="E120" s="6"/>
      <c r="F120" s="6">
        <v>0</v>
      </c>
      <c r="G120" s="7"/>
    </row>
    <row r="121" spans="1:7" ht="15.9" customHeight="1" x14ac:dyDescent="0.25">
      <c r="A121" s="11"/>
      <c r="B121" s="11"/>
      <c r="C121" s="11"/>
      <c r="D121" s="31" t="s">
        <v>70</v>
      </c>
      <c r="E121" s="6"/>
      <c r="F121" s="6">
        <v>0</v>
      </c>
      <c r="G121" s="7"/>
    </row>
    <row r="122" spans="1:7" ht="15.9" customHeight="1" x14ac:dyDescent="0.25">
      <c r="A122" s="11"/>
      <c r="B122" s="11"/>
      <c r="C122" s="11"/>
      <c r="D122" s="31" t="s">
        <v>114</v>
      </c>
      <c r="E122" s="6"/>
      <c r="F122" s="6">
        <v>76.489999999999995</v>
      </c>
      <c r="G122" s="7"/>
    </row>
    <row r="123" spans="1:7" ht="15.9" customHeight="1" x14ac:dyDescent="0.25">
      <c r="A123" s="11"/>
      <c r="B123" s="11"/>
      <c r="C123" s="11"/>
      <c r="D123" s="31" t="s">
        <v>115</v>
      </c>
      <c r="E123" s="6"/>
      <c r="F123" s="6">
        <v>1018.47</v>
      </c>
      <c r="G123" s="7"/>
    </row>
    <row r="124" spans="1:7" ht="15.9" customHeight="1" x14ac:dyDescent="0.25">
      <c r="A124" s="47"/>
      <c r="B124" s="47"/>
      <c r="C124" s="47"/>
      <c r="D124" s="50" t="s">
        <v>116</v>
      </c>
      <c r="E124" s="49">
        <f>SUM(E112:E123)</f>
        <v>0</v>
      </c>
      <c r="F124" s="49">
        <f>SUM(F112:F123)</f>
        <v>1170.8600000000001</v>
      </c>
      <c r="G124" s="49">
        <f>SUM(G112:G123)</f>
        <v>0</v>
      </c>
    </row>
    <row r="125" spans="1:7" ht="15.9" customHeight="1" x14ac:dyDescent="0.25">
      <c r="A125" s="11"/>
      <c r="B125" s="11"/>
      <c r="C125" s="11"/>
      <c r="D125" s="26"/>
      <c r="E125" s="6"/>
      <c r="F125" s="6"/>
      <c r="G125" s="7"/>
    </row>
    <row r="126" spans="1:7" ht="15.9" customHeight="1" x14ac:dyDescent="0.25">
      <c r="A126" s="36"/>
      <c r="B126" s="36"/>
      <c r="C126" s="36"/>
      <c r="D126" s="44" t="s">
        <v>117</v>
      </c>
      <c r="E126" s="37">
        <f>E124</f>
        <v>0</v>
      </c>
      <c r="F126" s="37">
        <f>F124</f>
        <v>1170.8600000000001</v>
      </c>
      <c r="G126" s="37">
        <f>G124</f>
        <v>0</v>
      </c>
    </row>
    <row r="127" spans="1:7" ht="15.9" customHeight="1" x14ac:dyDescent="0.25">
      <c r="A127" s="11"/>
      <c r="B127" s="11"/>
      <c r="C127" s="11"/>
      <c r="D127" s="25"/>
      <c r="E127" s="6"/>
      <c r="F127" s="6"/>
      <c r="G127" s="7"/>
    </row>
    <row r="128" spans="1:7" ht="15.9" customHeight="1" x14ac:dyDescent="0.25">
      <c r="A128" s="11"/>
      <c r="B128" s="11"/>
      <c r="C128" s="11"/>
      <c r="D128" s="25" t="s">
        <v>118</v>
      </c>
      <c r="E128" s="6"/>
      <c r="F128" s="6"/>
      <c r="G128" s="7"/>
    </row>
    <row r="129" spans="1:7" ht="15.9" customHeight="1" x14ac:dyDescent="0.25">
      <c r="A129" s="11"/>
      <c r="B129" s="11"/>
      <c r="C129" s="11"/>
      <c r="D129" s="29" t="s">
        <v>119</v>
      </c>
      <c r="E129" s="6"/>
      <c r="F129" s="6">
        <v>875</v>
      </c>
      <c r="G129" s="7"/>
    </row>
    <row r="130" spans="1:7" ht="15.9" customHeight="1" x14ac:dyDescent="0.25">
      <c r="A130" s="11"/>
      <c r="B130" s="11"/>
      <c r="C130" s="11"/>
      <c r="D130" s="29" t="s">
        <v>120</v>
      </c>
      <c r="E130" s="6"/>
      <c r="F130" s="6">
        <v>1602.5</v>
      </c>
      <c r="G130" s="7"/>
    </row>
    <row r="131" spans="1:7" ht="15.9" customHeight="1" x14ac:dyDescent="0.25">
      <c r="A131" s="47"/>
      <c r="B131" s="47"/>
      <c r="C131" s="47"/>
      <c r="D131" s="48" t="s">
        <v>121</v>
      </c>
      <c r="E131" s="49">
        <f>SUM(E129:E130)</f>
        <v>0</v>
      </c>
      <c r="F131" s="49">
        <f>SUM(F129:F130)</f>
        <v>2477.5</v>
      </c>
      <c r="G131" s="49">
        <f>SUM(G129:G130)</f>
        <v>0</v>
      </c>
    </row>
    <row r="132" spans="1:7" ht="15.9" customHeight="1" x14ac:dyDescent="0.25">
      <c r="A132" s="11"/>
      <c r="B132" s="11"/>
      <c r="C132" s="11"/>
      <c r="D132" s="25"/>
      <c r="E132" s="6"/>
      <c r="F132" s="6"/>
      <c r="G132" s="7"/>
    </row>
    <row r="133" spans="1:7" ht="15.9" customHeight="1" x14ac:dyDescent="0.25">
      <c r="A133" s="11"/>
      <c r="B133" s="11"/>
      <c r="C133" s="11"/>
      <c r="D133" s="39" t="s">
        <v>122</v>
      </c>
      <c r="E133" s="6"/>
      <c r="F133" s="6">
        <v>6530</v>
      </c>
      <c r="G133" s="7"/>
    </row>
    <row r="134" spans="1:7" ht="15.9" customHeight="1" x14ac:dyDescent="0.25">
      <c r="A134" s="11"/>
      <c r="B134" s="11"/>
      <c r="C134" s="11"/>
      <c r="D134" s="39" t="s">
        <v>123</v>
      </c>
      <c r="E134" s="6">
        <v>1200</v>
      </c>
      <c r="F134" s="6">
        <v>0</v>
      </c>
      <c r="G134" s="7"/>
    </row>
    <row r="135" spans="1:7" ht="15.9" customHeight="1" x14ac:dyDescent="0.25">
      <c r="A135" s="11"/>
      <c r="B135" s="11"/>
      <c r="C135" s="11"/>
      <c r="D135" s="39" t="s">
        <v>124</v>
      </c>
      <c r="E135" s="6"/>
      <c r="F135" s="6">
        <v>0</v>
      </c>
      <c r="G135" s="7"/>
    </row>
    <row r="136" spans="1:7" ht="15.9" customHeight="1" x14ac:dyDescent="0.25">
      <c r="A136" s="47"/>
      <c r="B136" s="47"/>
      <c r="C136" s="47"/>
      <c r="D136" s="50" t="s">
        <v>142</v>
      </c>
      <c r="E136" s="49">
        <f>SUM(E133:E135)</f>
        <v>1200</v>
      </c>
      <c r="F136" s="49">
        <f>SUM(F133:F135)</f>
        <v>6530</v>
      </c>
      <c r="G136" s="49">
        <f>SUM(G133:G135)</f>
        <v>0</v>
      </c>
    </row>
    <row r="137" spans="1:7" ht="15.9" customHeight="1" x14ac:dyDescent="0.25">
      <c r="A137" s="11"/>
      <c r="B137" s="11"/>
      <c r="C137" s="11"/>
      <c r="D137" s="25"/>
      <c r="E137" s="6"/>
      <c r="F137" s="6"/>
      <c r="G137" s="7"/>
    </row>
    <row r="138" spans="1:7" ht="15.9" customHeight="1" x14ac:dyDescent="0.25">
      <c r="A138" s="40"/>
      <c r="B138" s="40"/>
      <c r="C138" s="40"/>
      <c r="D138" s="43" t="s">
        <v>125</v>
      </c>
      <c r="E138" s="41">
        <f>SUM(E136)+E131+E126+E103</f>
        <v>98239.65</v>
      </c>
      <c r="F138" s="41">
        <f>SUM(F136)+F131+F126+F103</f>
        <v>51656.55</v>
      </c>
      <c r="G138" s="41">
        <f>SUM(G136)+G131+G126+G103</f>
        <v>72400</v>
      </c>
    </row>
    <row r="139" spans="1:7" ht="15.9" customHeight="1" x14ac:dyDescent="0.25">
      <c r="A139" s="11"/>
      <c r="B139" s="11"/>
      <c r="C139" s="11"/>
      <c r="D139" s="27"/>
      <c r="E139" s="6"/>
      <c r="F139" s="6"/>
      <c r="G139" s="7"/>
    </row>
    <row r="140" spans="1:7" ht="15.9" customHeight="1" x14ac:dyDescent="0.25">
      <c r="A140" s="11"/>
      <c r="B140" s="11"/>
      <c r="C140" s="11"/>
      <c r="D140" s="32" t="s">
        <v>126</v>
      </c>
      <c r="E140" s="6"/>
      <c r="F140" s="6">
        <v>105574.58</v>
      </c>
      <c r="G140" s="7"/>
    </row>
    <row r="141" spans="1:7" ht="15.9" customHeight="1" x14ac:dyDescent="0.25">
      <c r="A141" s="11"/>
      <c r="B141" s="11"/>
      <c r="C141" s="11"/>
      <c r="D141" s="32"/>
      <c r="E141" s="6"/>
      <c r="F141" s="6"/>
      <c r="G141" s="7"/>
    </row>
    <row r="142" spans="1:7" ht="15.9" customHeight="1" x14ac:dyDescent="0.25">
      <c r="A142" s="11"/>
      <c r="B142" s="11"/>
      <c r="C142" s="11"/>
      <c r="D142" s="32" t="s">
        <v>127</v>
      </c>
      <c r="E142" s="6"/>
      <c r="F142" s="6"/>
      <c r="G142" s="7"/>
    </row>
    <row r="143" spans="1:7" ht="15.9" customHeight="1" x14ac:dyDescent="0.25">
      <c r="A143" s="11"/>
      <c r="B143" s="11"/>
      <c r="C143" s="11"/>
      <c r="D143" s="28" t="s">
        <v>132</v>
      </c>
      <c r="E143" s="6">
        <v>0</v>
      </c>
      <c r="F143" s="6">
        <v>3537.35</v>
      </c>
      <c r="G143" s="7"/>
    </row>
    <row r="144" spans="1:7" ht="15.9" customHeight="1" x14ac:dyDescent="0.25">
      <c r="A144" s="11"/>
      <c r="B144" s="11"/>
      <c r="C144" s="11"/>
      <c r="D144" s="27" t="s">
        <v>6</v>
      </c>
      <c r="E144" s="6">
        <v>0</v>
      </c>
      <c r="F144" s="6">
        <v>251.81</v>
      </c>
      <c r="G144" s="7"/>
    </row>
    <row r="145" spans="1:7" ht="15.9" customHeight="1" x14ac:dyDescent="0.25">
      <c r="A145" s="11"/>
      <c r="B145" s="11"/>
      <c r="C145" s="11"/>
      <c r="D145" s="27"/>
      <c r="E145" s="6"/>
      <c r="F145" s="6"/>
      <c r="G145" s="7"/>
    </row>
    <row r="146" spans="1:7" ht="15.9" customHeight="1" x14ac:dyDescent="0.25">
      <c r="A146" s="11"/>
      <c r="B146" s="11"/>
      <c r="C146" s="11"/>
      <c r="D146" s="28" t="s">
        <v>128</v>
      </c>
      <c r="E146" s="6">
        <v>0</v>
      </c>
      <c r="F146" s="6">
        <v>3789.16</v>
      </c>
      <c r="G146" s="7"/>
    </row>
    <row r="147" spans="1:7" ht="15.9" customHeight="1" x14ac:dyDescent="0.25">
      <c r="A147" s="11"/>
      <c r="B147" s="11"/>
      <c r="C147" s="11"/>
      <c r="D147" s="28"/>
      <c r="E147" s="6"/>
      <c r="F147" s="6"/>
      <c r="G147" s="7"/>
    </row>
    <row r="148" spans="1:7" ht="15.9" customHeight="1" x14ac:dyDescent="0.25">
      <c r="A148" s="11"/>
      <c r="B148" s="11"/>
      <c r="C148" s="11"/>
      <c r="D148" s="32" t="s">
        <v>129</v>
      </c>
      <c r="E148" s="6">
        <v>0</v>
      </c>
      <c r="F148" s="6">
        <v>3789.16</v>
      </c>
      <c r="G148" s="7"/>
    </row>
    <row r="149" spans="1:7" ht="15.9" customHeight="1" x14ac:dyDescent="0.25">
      <c r="A149" s="11"/>
      <c r="B149" s="11"/>
      <c r="C149" s="11"/>
      <c r="D149" s="32"/>
      <c r="E149" s="6"/>
      <c r="F149" s="6"/>
      <c r="G149" s="7"/>
    </row>
    <row r="150" spans="1:7" ht="15.9" customHeight="1" x14ac:dyDescent="0.25">
      <c r="A150" s="11"/>
      <c r="B150" s="11"/>
      <c r="C150" s="11"/>
      <c r="D150" s="33" t="s">
        <v>130</v>
      </c>
      <c r="E150" s="6">
        <v>-21812.81</v>
      </c>
      <c r="F150" s="6">
        <v>109363.74</v>
      </c>
      <c r="G150" s="7"/>
    </row>
    <row r="151" spans="1:7" ht="15.9" customHeight="1" x14ac:dyDescent="0.25">
      <c r="A151" s="11"/>
      <c r="B151" s="11"/>
      <c r="C151" s="11"/>
      <c r="D151" s="11"/>
      <c r="E151" s="6"/>
      <c r="F151" s="6"/>
      <c r="G151" s="7"/>
    </row>
    <row r="152" spans="1:7" ht="15" customHeight="1" x14ac:dyDescent="0.25"/>
    <row r="153" spans="1:7" ht="15" customHeight="1" x14ac:dyDescent="0.25">
      <c r="D153" s="19" t="s">
        <v>20</v>
      </c>
    </row>
    <row r="154" spans="1:7" ht="15" customHeight="1" x14ac:dyDescent="0.25">
      <c r="D154" s="19" t="s">
        <v>21</v>
      </c>
    </row>
    <row r="155" spans="1:7" ht="15" customHeight="1" x14ac:dyDescent="0.25">
      <c r="D155" s="19" t="s">
        <v>22</v>
      </c>
    </row>
    <row r="156" spans="1:7" ht="15" customHeight="1" x14ac:dyDescent="0.25"/>
    <row r="157" spans="1:7" ht="15" customHeight="1" x14ac:dyDescent="0.25"/>
    <row r="158" spans="1:7" ht="15" customHeight="1" x14ac:dyDescent="0.25">
      <c r="D158" s="19" t="s">
        <v>23</v>
      </c>
    </row>
    <row r="159" spans="1:7" ht="15" customHeight="1" x14ac:dyDescent="0.25"/>
    <row r="160" spans="1:7" ht="15" customHeight="1" x14ac:dyDescent="0.25"/>
    <row r="161" spans="1:7" ht="15" customHeight="1" x14ac:dyDescent="0.25">
      <c r="D161" s="19" t="s">
        <v>24</v>
      </c>
    </row>
    <row r="162" spans="1:7" ht="15" customHeight="1" x14ac:dyDescent="0.25">
      <c r="D162" s="19" t="s">
        <v>25</v>
      </c>
    </row>
    <row r="163" spans="1:7" ht="15" customHeight="1" x14ac:dyDescent="0.25">
      <c r="D163" s="19" t="s">
        <v>26</v>
      </c>
    </row>
    <row r="164" spans="1:7" ht="15" customHeight="1" x14ac:dyDescent="0.25">
      <c r="D164" s="19" t="s">
        <v>27</v>
      </c>
    </row>
    <row r="165" spans="1:7" ht="15" customHeight="1" x14ac:dyDescent="0.25"/>
    <row r="166" spans="1:7" ht="15" customHeight="1" x14ac:dyDescent="0.25"/>
    <row r="167" spans="1:7" ht="12.75" customHeight="1" x14ac:dyDescent="0.25">
      <c r="A167" s="55" t="s">
        <v>11</v>
      </c>
      <c r="B167" s="56"/>
      <c r="C167" s="56"/>
      <c r="D167" s="56"/>
      <c r="E167" s="56"/>
      <c r="F167" s="56"/>
      <c r="G167" s="57"/>
    </row>
    <row r="168" spans="1:7" x14ac:dyDescent="0.25">
      <c r="A168" s="55" t="s">
        <v>12</v>
      </c>
      <c r="B168" s="56"/>
      <c r="C168" s="56"/>
      <c r="D168" s="56"/>
      <c r="E168" s="56"/>
      <c r="F168" s="56"/>
      <c r="G168" s="57"/>
    </row>
    <row r="169" spans="1:7" x14ac:dyDescent="0.25">
      <c r="A169" s="58" t="s">
        <v>13</v>
      </c>
      <c r="B169" s="59"/>
      <c r="C169" s="59"/>
      <c r="D169" s="59"/>
      <c r="E169" s="59"/>
      <c r="F169" s="59"/>
      <c r="G169" s="60"/>
    </row>
  </sheetData>
  <autoFilter ref="D2:D151" xr:uid="{6A85CA09-DF18-4EDA-A4B3-DC9C5F5AE079}"/>
  <mergeCells count="1">
    <mergeCell ref="A1:G1"/>
  </mergeCells>
  <pageMargins left="0.7" right="0.7" top="0.75" bottom="0.75" header="0.3" footer="0.3"/>
  <pageSetup scale="69" fitToHeight="0" orientation="portrait" horizontalDpi="0" verticalDpi="0" r:id="rId1"/>
  <headerFooter>
    <oddFooter>&amp;L&amp;D&amp;C&amp;P of &amp;N&amp;R&amp;A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Cover Page</vt:lpstr>
      <vt:lpstr>Basis of Budget</vt:lpstr>
      <vt:lpstr>Revenue vs Expense</vt:lpstr>
      <vt:lpstr>Detail List</vt:lpstr>
      <vt:lpstr>2020-2021 Budget (R4)</vt:lpstr>
      <vt:lpstr>Sheet1</vt:lpstr>
      <vt:lpstr>2020-2021 Budget (R0) (2)</vt:lpstr>
      <vt:lpstr>'2020-2021 Budget (R0) (2)'!Print_Area</vt:lpstr>
      <vt:lpstr>'2020-2021 Budget (R4)'!Print_Area</vt:lpstr>
      <vt:lpstr>'Basis of Budget'!Print_Area</vt:lpstr>
      <vt:lpstr>'Cover Page'!Print_Area</vt:lpstr>
      <vt:lpstr>'Detail List'!Print_Area</vt:lpstr>
      <vt:lpstr>Instructions!Print_Area</vt:lpstr>
      <vt:lpstr>'Revenue vs Expense'!Print_Area</vt:lpstr>
      <vt:lpstr>'2020-2021 Budget (R0) (2)'!Print_Titles</vt:lpstr>
      <vt:lpstr>'2020-2021 Budget (R4)'!Print_Titles</vt:lpstr>
      <vt:lpstr>'Basis of Budget'!Print_Titles</vt:lpstr>
      <vt:lpstr>'Cover Page'!Print_Titles</vt:lpstr>
      <vt:lpstr>'Detail List'!Print_Titles</vt:lpstr>
      <vt:lpstr>Instructions!Print_Titles</vt:lpstr>
      <vt:lpstr>'Revenue vs Expense'!Print_Titles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Weston Lakes</dc:creator>
  <cp:lastModifiedBy>user</cp:lastModifiedBy>
  <cp:lastPrinted>2020-10-12T20:42:17Z</cp:lastPrinted>
  <dcterms:created xsi:type="dcterms:W3CDTF">2019-10-16T10:27:32Z</dcterms:created>
  <dcterms:modified xsi:type="dcterms:W3CDTF">2020-10-13T14:52:48Z</dcterms:modified>
</cp:coreProperties>
</file>